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12435" tabRatio="648" firstSheet="1" activeTab="1"/>
  </bookViews>
  <sheets>
    <sheet name="Титульный лист" sheetId="12" r:id="rId1"/>
    <sheet name="01.04.2016" sheetId="28" r:id="rId2"/>
  </sheets>
  <definedNames>
    <definedName name="_xlnm.Print_Titles" localSheetId="1">'01.04.2016'!$A:$A,'01.04.2016'!$3:$4</definedName>
    <definedName name="_xlnm.Print_Area" localSheetId="1">'01.04.2016'!$A$1:$AF$67</definedName>
  </definedNames>
  <calcPr calcId="145621"/>
</workbook>
</file>

<file path=xl/calcChain.xml><?xml version="1.0" encoding="utf-8"?>
<calcChain xmlns="http://schemas.openxmlformats.org/spreadsheetml/2006/main">
  <c r="D60" i="28" l="1"/>
  <c r="D61" i="28"/>
  <c r="E61" i="28"/>
  <c r="C61" i="28"/>
  <c r="B61" i="28"/>
  <c r="E56" i="28"/>
  <c r="D56" i="28"/>
  <c r="C56" i="28"/>
  <c r="E49" i="28"/>
  <c r="D49" i="28"/>
  <c r="C49" i="28"/>
  <c r="B23" i="28"/>
  <c r="C36" i="28"/>
  <c r="C35" i="28"/>
  <c r="E17" i="28"/>
  <c r="C17" i="28"/>
  <c r="E11" i="28"/>
  <c r="D11" i="28"/>
  <c r="B60" i="28" l="1"/>
  <c r="N61" i="28"/>
  <c r="I61" i="28"/>
  <c r="H61" i="28"/>
  <c r="C15" i="28"/>
  <c r="J61" i="28"/>
  <c r="C11" i="28"/>
  <c r="D17" i="28" l="1"/>
  <c r="G11" i="28" l="1"/>
  <c r="F42" i="28" l="1"/>
  <c r="F41" i="28"/>
  <c r="G35" i="28"/>
  <c r="F35" i="28"/>
  <c r="B34" i="28"/>
  <c r="C42" i="28"/>
  <c r="C41" i="28"/>
  <c r="G41" i="28" s="1"/>
  <c r="H40" i="28"/>
  <c r="E15" i="28"/>
  <c r="G42" i="28" l="1"/>
  <c r="O34" i="28"/>
  <c r="O32" i="28" s="1"/>
  <c r="P34" i="28"/>
  <c r="P32" i="28" s="1"/>
  <c r="Q34" i="28"/>
  <c r="Q32" i="28" s="1"/>
  <c r="R34" i="28"/>
  <c r="S34" i="28"/>
  <c r="T34" i="28"/>
  <c r="T32" i="28" s="1"/>
  <c r="U34" i="28"/>
  <c r="U32" i="28" s="1"/>
  <c r="V34" i="28"/>
  <c r="W34" i="28"/>
  <c r="X34" i="28"/>
  <c r="X32" i="28" s="1"/>
  <c r="Y34" i="28"/>
  <c r="Y32" i="28" s="1"/>
  <c r="Z34" i="28"/>
  <c r="AA34" i="28"/>
  <c r="AB34" i="28"/>
  <c r="AB32" i="28" s="1"/>
  <c r="AC34" i="28"/>
  <c r="AC32" i="28" s="1"/>
  <c r="AD34" i="28"/>
  <c r="AE34" i="28"/>
  <c r="M32" i="28"/>
  <c r="I34" i="28"/>
  <c r="I32" i="28" s="1"/>
  <c r="J34" i="28"/>
  <c r="J32" i="28" s="1"/>
  <c r="K34" i="28"/>
  <c r="K32" i="28" s="1"/>
  <c r="L34" i="28"/>
  <c r="L32" i="28" s="1"/>
  <c r="M34" i="28"/>
  <c r="H34" i="28"/>
  <c r="H32" i="28" s="1"/>
  <c r="R32" i="28"/>
  <c r="S32" i="28"/>
  <c r="V32" i="28"/>
  <c r="W32" i="28"/>
  <c r="Z32" i="28"/>
  <c r="AA32" i="28"/>
  <c r="AD32" i="28"/>
  <c r="AE32" i="28"/>
  <c r="K47" i="28"/>
  <c r="K46" i="28" s="1"/>
  <c r="K45" i="28" s="1"/>
  <c r="L47" i="28"/>
  <c r="L46" i="28" s="1"/>
  <c r="L45" i="28" s="1"/>
  <c r="M47" i="28"/>
  <c r="M46" i="28" s="1"/>
  <c r="M45" i="28" s="1"/>
  <c r="N47" i="28"/>
  <c r="N46" i="28" s="1"/>
  <c r="N45" i="28" s="1"/>
  <c r="O47" i="28"/>
  <c r="O46" i="28" s="1"/>
  <c r="O45" i="28" s="1"/>
  <c r="P47" i="28"/>
  <c r="P46" i="28" s="1"/>
  <c r="P45" i="28" s="1"/>
  <c r="Q47" i="28"/>
  <c r="Q46" i="28" s="1"/>
  <c r="Q45" i="28" s="1"/>
  <c r="R47" i="28"/>
  <c r="R46" i="28" s="1"/>
  <c r="R45" i="28" s="1"/>
  <c r="S47" i="28"/>
  <c r="S46" i="28" s="1"/>
  <c r="S45" i="28" s="1"/>
  <c r="T47" i="28"/>
  <c r="T46" i="28" s="1"/>
  <c r="T45" i="28" s="1"/>
  <c r="U47" i="28"/>
  <c r="U46" i="28" s="1"/>
  <c r="U45" i="28" s="1"/>
  <c r="V47" i="28"/>
  <c r="V46" i="28" s="1"/>
  <c r="V45" i="28" s="1"/>
  <c r="W47" i="28"/>
  <c r="W46" i="28" s="1"/>
  <c r="W45" i="28" s="1"/>
  <c r="X47" i="28"/>
  <c r="X46" i="28" s="1"/>
  <c r="X45" i="28" s="1"/>
  <c r="Y47" i="28"/>
  <c r="Y46" i="28" s="1"/>
  <c r="Y45" i="28" s="1"/>
  <c r="Z47" i="28"/>
  <c r="Z46" i="28" s="1"/>
  <c r="Z45" i="28" s="1"/>
  <c r="AA47" i="28"/>
  <c r="AA46" i="28" s="1"/>
  <c r="AA45" i="28" s="1"/>
  <c r="AB47" i="28"/>
  <c r="AB46" i="28" s="1"/>
  <c r="AB45" i="28" s="1"/>
  <c r="AC47" i="28"/>
  <c r="AC46" i="28" s="1"/>
  <c r="AC45" i="28" s="1"/>
  <c r="AD47" i="28"/>
  <c r="AD46" i="28" s="1"/>
  <c r="AD45" i="28" s="1"/>
  <c r="AE47" i="28"/>
  <c r="AE46" i="28" s="1"/>
  <c r="AE45" i="28" s="1"/>
  <c r="J47" i="28"/>
  <c r="J46" i="28" s="1"/>
  <c r="J45" i="28" s="1"/>
  <c r="I47" i="28"/>
  <c r="I46" i="28" s="1"/>
  <c r="I45" i="28" s="1"/>
  <c r="I54" i="28" l="1"/>
  <c r="I53" i="28" s="1"/>
  <c r="I52" i="28" s="1"/>
  <c r="B54" i="28"/>
  <c r="B53" i="28" s="1"/>
  <c r="B52" i="28" s="1"/>
  <c r="B40" i="28"/>
  <c r="C40" i="28"/>
  <c r="D40" i="28"/>
  <c r="E36" i="28"/>
  <c r="D34" i="28"/>
  <c r="D32" i="28" s="1"/>
  <c r="E29" i="28"/>
  <c r="C29" i="28"/>
  <c r="C23" i="28"/>
  <c r="I21" i="28"/>
  <c r="H21" i="28"/>
  <c r="B17" i="28"/>
  <c r="B11" i="28"/>
  <c r="C34" i="28" l="1"/>
  <c r="C32" i="28" s="1"/>
  <c r="G36" i="28"/>
  <c r="F36" i="28"/>
  <c r="G29" i="28"/>
  <c r="B32" i="28"/>
  <c r="G49" i="28"/>
  <c r="E34" i="28"/>
  <c r="E54" i="28"/>
  <c r="E53" i="28" s="1"/>
  <c r="E52" i="28" s="1"/>
  <c r="F34" i="28" l="1"/>
  <c r="E32" i="28"/>
  <c r="G32" i="28" s="1"/>
  <c r="G34" i="28"/>
  <c r="F54" i="28"/>
  <c r="F53" i="28" s="1"/>
  <c r="F52" i="28" s="1"/>
  <c r="F32" i="28" l="1"/>
  <c r="D54" i="28" l="1"/>
  <c r="D53" i="28" s="1"/>
  <c r="D52" i="28" s="1"/>
  <c r="C54" i="28" l="1"/>
  <c r="D47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H63" i="28"/>
  <c r="D63" i="28" s="1"/>
  <c r="B63" i="28"/>
  <c r="E23" i="28"/>
  <c r="D23" i="28"/>
  <c r="D9" i="28"/>
  <c r="C9" i="28"/>
  <c r="G23" i="28" l="1"/>
  <c r="G54" i="28"/>
  <c r="G53" i="28" s="1"/>
  <c r="G52" i="28" s="1"/>
  <c r="C53" i="28"/>
  <c r="C52" i="28" s="1"/>
  <c r="G17" i="28"/>
  <c r="F17" i="28"/>
  <c r="C63" i="28"/>
  <c r="G61" i="28" l="1"/>
  <c r="F23" i="28"/>
  <c r="N60" i="28" l="1"/>
  <c r="B62" i="28"/>
  <c r="AA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B62" i="28"/>
  <c r="AC62" i="28"/>
  <c r="AD62" i="28"/>
  <c r="AE62" i="28"/>
  <c r="K61" i="28"/>
  <c r="L61" i="28"/>
  <c r="M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I60" i="28"/>
  <c r="I59" i="28" s="1"/>
  <c r="J60" i="28"/>
  <c r="J59" i="28" s="1"/>
  <c r="K60" i="28"/>
  <c r="L60" i="28"/>
  <c r="M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H62" i="28"/>
  <c r="H60" i="28"/>
  <c r="C60" i="28" l="1"/>
  <c r="H59" i="28"/>
  <c r="C59" i="28" s="1"/>
  <c r="N59" i="28"/>
  <c r="D59" i="28"/>
  <c r="AD59" i="28"/>
  <c r="Z59" i="28"/>
  <c r="V59" i="28"/>
  <c r="R59" i="28"/>
  <c r="Y59" i="28"/>
  <c r="U59" i="28"/>
  <c r="Q59" i="28"/>
  <c r="M59" i="28"/>
  <c r="C62" i="28"/>
  <c r="D62" i="28"/>
  <c r="L59" i="28"/>
  <c r="W59" i="28"/>
  <c r="S59" i="28"/>
  <c r="O59" i="28"/>
  <c r="AE59" i="28"/>
  <c r="AC59" i="28"/>
  <c r="X59" i="28"/>
  <c r="T59" i="28"/>
  <c r="P59" i="28"/>
  <c r="K59" i="28"/>
  <c r="E60" i="28"/>
  <c r="E62" i="28"/>
  <c r="AB59" i="28"/>
  <c r="AA59" i="28"/>
  <c r="N34" i="28"/>
  <c r="N32" i="28" s="1"/>
  <c r="B49" i="28"/>
  <c r="H47" i="28"/>
  <c r="H46" i="28" s="1"/>
  <c r="H45" i="28" s="1"/>
  <c r="E59" i="28" l="1"/>
  <c r="F49" i="28"/>
  <c r="B9" i="28"/>
  <c r="B59" i="28" l="1"/>
  <c r="F59" i="28" s="1"/>
  <c r="F61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B15" i="28"/>
  <c r="AC15" i="28"/>
  <c r="AD15" i="28"/>
  <c r="AE15" i="28"/>
  <c r="I15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I27" i="28"/>
  <c r="J54" i="28"/>
  <c r="J53" i="28" s="1"/>
  <c r="J52" i="28" s="1"/>
  <c r="K54" i="28"/>
  <c r="K53" i="28" s="1"/>
  <c r="K52" i="28" s="1"/>
  <c r="L54" i="28"/>
  <c r="L53" i="28" s="1"/>
  <c r="L52" i="28" s="1"/>
  <c r="M54" i="28"/>
  <c r="M53" i="28" s="1"/>
  <c r="M52" i="28" s="1"/>
  <c r="N54" i="28"/>
  <c r="N53" i="28" s="1"/>
  <c r="N52" i="28" s="1"/>
  <c r="O54" i="28"/>
  <c r="O53" i="28" s="1"/>
  <c r="O52" i="28" s="1"/>
  <c r="P54" i="28"/>
  <c r="P53" i="28" s="1"/>
  <c r="P52" i="28" s="1"/>
  <c r="Q54" i="28"/>
  <c r="Q53" i="28" s="1"/>
  <c r="Q52" i="28" s="1"/>
  <c r="R54" i="28"/>
  <c r="R53" i="28" s="1"/>
  <c r="R52" i="28" s="1"/>
  <c r="S54" i="28"/>
  <c r="S53" i="28" s="1"/>
  <c r="S52" i="28" s="1"/>
  <c r="T54" i="28"/>
  <c r="T53" i="28" s="1"/>
  <c r="T52" i="28" s="1"/>
  <c r="U54" i="28"/>
  <c r="U53" i="28" s="1"/>
  <c r="U52" i="28" s="1"/>
  <c r="V54" i="28"/>
  <c r="V53" i="28" s="1"/>
  <c r="V52" i="28" s="1"/>
  <c r="W54" i="28"/>
  <c r="W53" i="28" s="1"/>
  <c r="W52" i="28" s="1"/>
  <c r="X54" i="28"/>
  <c r="X53" i="28" s="1"/>
  <c r="X52" i="28" s="1"/>
  <c r="Y54" i="28"/>
  <c r="Y53" i="28" s="1"/>
  <c r="Y52" i="28" s="1"/>
  <c r="Z54" i="28"/>
  <c r="Z53" i="28" s="1"/>
  <c r="Z52" i="28" s="1"/>
  <c r="AA54" i="28"/>
  <c r="AA53" i="28" s="1"/>
  <c r="AA52" i="28" s="1"/>
  <c r="AB54" i="28"/>
  <c r="AB53" i="28" s="1"/>
  <c r="AB52" i="28" s="1"/>
  <c r="AC54" i="28"/>
  <c r="AC53" i="28" s="1"/>
  <c r="AC52" i="28" s="1"/>
  <c r="AD54" i="28"/>
  <c r="AD53" i="28" s="1"/>
  <c r="AD52" i="28" s="1"/>
  <c r="AE54" i="28"/>
  <c r="AE53" i="28" s="1"/>
  <c r="AE52" i="28" s="1"/>
  <c r="B21" i="28"/>
  <c r="I7" i="28" l="1"/>
  <c r="I6" i="28" s="1"/>
  <c r="C47" i="28"/>
  <c r="C46" i="28" s="1"/>
  <c r="C45" i="28" s="1"/>
  <c r="G15" i="28"/>
  <c r="D15" i="28"/>
  <c r="B15" i="28" l="1"/>
  <c r="F15" i="28" s="1"/>
  <c r="E63" i="28" l="1"/>
  <c r="E21" i="28"/>
  <c r="D21" i="28"/>
  <c r="C21" i="28"/>
  <c r="G21" i="28" l="1"/>
  <c r="AG10" i="28"/>
  <c r="AG11" i="28"/>
  <c r="AG12" i="28"/>
  <c r="AG13" i="28"/>
  <c r="AG14" i="28"/>
  <c r="AG16" i="28"/>
  <c r="AG17" i="28"/>
  <c r="AG18" i="28"/>
  <c r="AG19" i="28"/>
  <c r="AG20" i="28"/>
  <c r="AG22" i="28"/>
  <c r="AG23" i="28"/>
  <c r="AG24" i="28"/>
  <c r="AG25" i="28"/>
  <c r="AG26" i="28"/>
  <c r="AG28" i="28"/>
  <c r="AG29" i="28"/>
  <c r="AG30" i="28"/>
  <c r="AG31" i="28"/>
  <c r="AG32" i="28"/>
  <c r="AG41" i="28"/>
  <c r="AG42" i="28"/>
  <c r="AG43" i="28"/>
  <c r="AG44" i="28"/>
  <c r="AG45" i="28"/>
  <c r="AG46" i="28"/>
  <c r="AG49" i="28"/>
  <c r="AG50" i="28"/>
  <c r="AG51" i="28"/>
  <c r="AG55" i="28"/>
  <c r="AG56" i="28"/>
  <c r="AG57" i="28"/>
  <c r="AG58" i="28"/>
  <c r="AG60" i="28" l="1"/>
  <c r="AG62" i="28"/>
  <c r="Z21" i="28"/>
  <c r="AA21" i="28"/>
  <c r="AA7" i="28" s="1"/>
  <c r="AA6" i="28" s="1"/>
  <c r="AB21" i="28"/>
  <c r="AC21" i="28"/>
  <c r="AD21" i="28"/>
  <c r="AE21" i="28"/>
  <c r="Y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U7" i="28" s="1"/>
  <c r="U6" i="28" s="1"/>
  <c r="V21" i="28"/>
  <c r="W21" i="28"/>
  <c r="X21" i="28"/>
  <c r="F21" i="28" l="1"/>
  <c r="AG21" i="28"/>
  <c r="H15" i="28"/>
  <c r="I40" i="28" l="1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P9" i="28"/>
  <c r="P7" i="28" s="1"/>
  <c r="P6" i="28" s="1"/>
  <c r="C27" i="28" l="1"/>
  <c r="C7" i="28" s="1"/>
  <c r="C6" i="28" s="1"/>
  <c r="AG40" i="28"/>
  <c r="AG61" i="28"/>
  <c r="G56" i="28" l="1"/>
  <c r="H54" i="28"/>
  <c r="H53" i="28" s="1"/>
  <c r="B47" i="28"/>
  <c r="B46" i="28" s="1"/>
  <c r="B45" i="28" s="1"/>
  <c r="D27" i="28"/>
  <c r="D7" i="28" s="1"/>
  <c r="D6" i="28" s="1"/>
  <c r="H27" i="28"/>
  <c r="E16" i="28"/>
  <c r="AE9" i="28"/>
  <c r="AE7" i="28" s="1"/>
  <c r="AE6" i="28" s="1"/>
  <c r="AD9" i="28"/>
  <c r="AD7" i="28" s="1"/>
  <c r="AD6" i="28" s="1"/>
  <c r="AC9" i="28"/>
  <c r="AC7" i="28" s="1"/>
  <c r="AC6" i="28" s="1"/>
  <c r="AB9" i="28"/>
  <c r="AB7" i="28" s="1"/>
  <c r="AB6" i="28" s="1"/>
  <c r="Z9" i="28"/>
  <c r="Z7" i="28" s="1"/>
  <c r="Z6" i="28" s="1"/>
  <c r="Y9" i="28"/>
  <c r="Y7" i="28" s="1"/>
  <c r="Y6" i="28" s="1"/>
  <c r="X9" i="28"/>
  <c r="X7" i="28" s="1"/>
  <c r="X6" i="28" s="1"/>
  <c r="W9" i="28"/>
  <c r="W7" i="28" s="1"/>
  <c r="W6" i="28" s="1"/>
  <c r="V9" i="28"/>
  <c r="V7" i="28" s="1"/>
  <c r="V6" i="28" s="1"/>
  <c r="T9" i="28"/>
  <c r="T7" i="28" s="1"/>
  <c r="T6" i="28" s="1"/>
  <c r="S9" i="28"/>
  <c r="S7" i="28" s="1"/>
  <c r="S6" i="28" s="1"/>
  <c r="R9" i="28"/>
  <c r="R7" i="28" s="1"/>
  <c r="R6" i="28" s="1"/>
  <c r="Q9" i="28"/>
  <c r="Q7" i="28" s="1"/>
  <c r="Q6" i="28" s="1"/>
  <c r="O9" i="28"/>
  <c r="O7" i="28" s="1"/>
  <c r="O6" i="28" s="1"/>
  <c r="N9" i="28"/>
  <c r="N7" i="28" s="1"/>
  <c r="N6" i="28" s="1"/>
  <c r="M9" i="28"/>
  <c r="M7" i="28" s="1"/>
  <c r="M6" i="28" s="1"/>
  <c r="L9" i="28"/>
  <c r="L7" i="28" s="1"/>
  <c r="L6" i="28" s="1"/>
  <c r="K9" i="28"/>
  <c r="J9" i="28"/>
  <c r="J7" i="28" s="1"/>
  <c r="J6" i="28" s="1"/>
  <c r="H9" i="28"/>
  <c r="E9" i="28" l="1"/>
  <c r="G9" i="28" s="1"/>
  <c r="K7" i="28"/>
  <c r="K6" i="28" s="1"/>
  <c r="H52" i="28"/>
  <c r="AG52" i="28" s="1"/>
  <c r="AG53" i="28"/>
  <c r="H7" i="28"/>
  <c r="H6" i="28" s="1"/>
  <c r="AG9" i="28"/>
  <c r="AG27" i="28"/>
  <c r="AG15" i="28"/>
  <c r="AG47" i="28"/>
  <c r="AG54" i="28"/>
  <c r="B27" i="28"/>
  <c r="B7" i="28" s="1"/>
  <c r="B6" i="28" s="1"/>
  <c r="E40" i="28"/>
  <c r="G40" i="28" s="1"/>
  <c r="E27" i="28"/>
  <c r="F29" i="28"/>
  <c r="E47" i="28"/>
  <c r="E46" i="28" s="1"/>
  <c r="F56" i="28"/>
  <c r="F11" i="28"/>
  <c r="F27" i="28" l="1"/>
  <c r="G27" i="28"/>
  <c r="G59" i="28"/>
  <c r="E45" i="28"/>
  <c r="F46" i="28"/>
  <c r="F45" i="28" s="1"/>
  <c r="E7" i="28"/>
  <c r="F9" i="28"/>
  <c r="F47" i="28"/>
  <c r="AG59" i="28"/>
  <c r="F40" i="28"/>
  <c r="G47" i="28"/>
  <c r="G46" i="28" s="1"/>
  <c r="G45" i="28" s="1"/>
  <c r="E6" i="28" l="1"/>
  <c r="G7" i="28"/>
  <c r="F7" i="28"/>
  <c r="G60" i="28"/>
  <c r="F6" i="28" l="1"/>
  <c r="G6" i="28"/>
  <c r="D46" i="28"/>
  <c r="D45" i="28" s="1"/>
</calcChain>
</file>

<file path=xl/sharedStrings.xml><?xml version="1.0" encoding="utf-8"?>
<sst xmlns="http://schemas.openxmlformats.org/spreadsheetml/2006/main" count="124" uniqueCount="60">
  <si>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</si>
  <si>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</si>
  <si>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</si>
  <si>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</si>
  <si>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</si>
  <si>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</si>
  <si>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</si>
  <si>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</si>
  <si>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</si>
  <si>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</si>
  <si>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</si>
  <si>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</si>
  <si>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</si>
  <si>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</si>
  <si>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</si>
  <si>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</si>
  <si>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</si>
  <si>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</si>
  <si>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</si>
  <si>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</si>
  <si>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</si>
  <si>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</si>
  <si>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</si>
  <si>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</si>
  <si>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</si>
  <si>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</si>
  <si>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</si>
  <si>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</si>
  <si>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</si>
  <si>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</si>
  <si>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</si>
  <si>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</si>
  <si>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</si>
  <si>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Профинансировано за отчетный период</t>
  </si>
  <si>
    <t>"Развитие физической культуры и спорта в городе Когалыме на 2014-2017 годы"</t>
  </si>
  <si>
    <t xml:space="preserve"> </t>
  </si>
  <si>
    <t>Ответственный за составление сетевого графика: главный специалист сектора спортивной подготовки УКСиМП, Е.А.Джошкунер</t>
  </si>
  <si>
    <t>Муниципальная программа "Развитие физической культуры и спорта в городе Когалыме на 2014-2018 годы"</t>
  </si>
  <si>
    <t>План на 2016 год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</si>
  <si>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</si>
  <si>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</si>
  <si>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</si>
  <si>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</si>
  <si>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</si>
  <si>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1.2."Обеспечение комплексной безопасности и комфортных условий в учреждениях физической культуры и спорта"</t>
  </si>
  <si>
    <t>1.2.1."Модернизация системы освещения МАУ "Дворец спорта"</t>
  </si>
  <si>
    <t>1.2.2. "Ремонт игрового зала (волейбол) МАУ "Дворец спорта"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</si>
  <si>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</si>
  <si>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</si>
  <si>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</si>
  <si>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Фактически отработанное время составило меньше запланированного, в результате чего сложилась экономия</t>
  </si>
  <si>
    <t>тел.: 93-633</t>
  </si>
  <si>
    <t>Начальник Управления культуры, спорта и молодежной политики _______________________________Л.А.Юрьева</t>
  </si>
  <si>
    <t>Муниципальная программа "Развитие физической культуры и спорта в городе Когалыме"</t>
  </si>
  <si>
    <t xml:space="preserve"> На реализацию пункта 1.2.1. в апреле месяце 2016 года запланировано 1 706 100,00 тыс. руб. Модернизация систем освещения будет произведена в мае месяце. По факту поставки товара.</t>
  </si>
  <si>
    <t xml:space="preserve">На реализацию пункта 1.3. в апреле месяце 2016 года запланировано 18 862 833,00 руб., израсходовано 15 079 728,74 руб. Экономия денежных средств связана:
 -в связи с возмещением денежных средств по листкам нетрудоспособности из ФСС РФ за 4 кв. 2015г.; 
 -согласно показателей приборов учета по тепловой энергии, электрической энергии и водоснабжения; -согласно акта выполненных работ по уборке снега на территории; 
 -по оказанию медицинских услуг (медсестра, карета скорой помощи) на проведение спортивных мероприятий; 
 -оплата по спортивному инвентарю будет осуществляться в мае месяце 2016 г.;
  -неиспользование денежных средств образовалось с уточнением графиков отпусков.
 На реализацию данного пункта программы из бюджета города Когалыма выделено 178 122 300,00 руб.: на выплаты заработной платы, отпускных начислений и премий сотрудникам МАУ «Дворец спорта », оплата услуг связи, коммунальных услуг, оплата транспортных услуг, услуг по содержанию МАУ «Дворец спорта », приобретение материальных запасов запланировано, арендная плата за пользование имуществом. 
</t>
  </si>
  <si>
    <t xml:space="preserve">На реализацию пункта 2.1. в апреле месяце 2016 года запланировано 400 050,00
тыс.руб. Экономия денежных средств связана с меньшими затратами на проживание, чем было запланировано и меньшим количеством спортсменов запланированных для выезда на соревнования.
</t>
  </si>
  <si>
    <t>На реализацию пункта 1.1. в апреле месяце 2016 года запланировано 482 354,00 руб. Финансирование произведено из бюджета города Когалым. Перерасход денежных средств связан  с оплатой судейства по договорам ГПХ, которые были запланированы на март месяц. Оплата по приобретению спортивного инвентаря на сумму 478 948,00 тыс. руб. будет произведена в мае месяце.</t>
  </si>
  <si>
    <t>Товар получен, оплата по договору будет произведена 06.05.2016 в связи с праздничными и выходными днями.</t>
  </si>
  <si>
    <t>Приобретены дипломы, медали и рамки на сумму 11 595,00 тыс. руб. Экономия связана с выездом команды на зимний Фестиваль "ГТО" в г. Нижневартовск, т.к. проживание и питание на соревновании  осуществлялось за счет средств бюджета ХМАО-Югра. Суточные на соревнованиях и страхование спортсменов осуществлялось за счет МАУ "Дворец спорта"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</si>
</sst>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_р_."/>
    <numFmt numFmtId="166" formatCode="#,##0.000"/>
  </numFmts>
  <fonts count="17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FF99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8">
    <xf numFmtId="0" fontId="0" fillId="0" borderId="0" xfId="0"/>
    <xf numFmtId="0" fontId="3" fillId="0" borderId="0" xfId="0" applyFont="1"/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justify" wrapText="1"/>
    </xf>
    <xf numFmtId="0" fontId="3" fillId="4" borderId="1" xfId="0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left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wrapText="1"/>
    </xf>
    <xf numFmtId="0" fontId="8" fillId="6" borderId="1" xfId="0" applyFont="1" applyFill="1" applyBorder="1" applyAlignment="1">
      <alignment horizontal="justify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 applyProtection="1">
      <alignment horizontal="right" vertical="center"/>
    </xf>
    <xf numFmtId="0" fontId="8" fillId="8" borderId="1" xfId="0" applyFont="1" applyFill="1" applyBorder="1" applyAlignment="1" applyProtection="1">
      <alignment wrapText="1"/>
    </xf>
    <xf numFmtId="0" fontId="8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justify" vertical="center" wrapText="1"/>
    </xf>
    <xf numFmtId="0" fontId="8" fillId="8" borderId="2" xfId="0" applyFont="1" applyFill="1" applyBorder="1" applyAlignment="1">
      <alignment horizontal="justify" vertical="center" wrapText="1"/>
    </xf>
    <xf numFmtId="4" fontId="15" fillId="7" borderId="1" xfId="0" applyNumberFormat="1" applyFont="1" applyFill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 applyProtection="1">
      <alignment wrapText="1"/>
    </xf>
    <xf numFmtId="0" fontId="8" fillId="4" borderId="1" xfId="0" applyFont="1" applyFill="1" applyBorder="1" applyAlignment="1">
      <alignment horizontal="justify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vertical="top" wrapText="1"/>
    </xf>
    <xf numFmtId="0" fontId="3" fillId="8" borderId="4" xfId="0" applyFont="1" applyFill="1" applyBorder="1" applyAlignment="1">
      <alignment horizontal="justify" vertical="top" wrapText="1"/>
    </xf>
    <xf numFmtId="0" fontId="0" fillId="8" borderId="4" xfId="0" applyFill="1" applyBorder="1" applyAlignment="1">
      <alignment horizontal="justify" wrapText="1"/>
    </xf>
    <xf numFmtId="0" fontId="0" fillId="8" borderId="3" xfId="0" applyFill="1" applyBorder="1" applyAlignment="1">
      <alignment horizontal="justify" wrapText="1"/>
    </xf>
    <xf numFmtId="0" fontId="3" fillId="8" borderId="2" xfId="0" applyFont="1" applyFill="1" applyBorder="1" applyAlignment="1">
      <alignment horizontal="justify" vertical="top"/>
    </xf>
    <xf numFmtId="0" fontId="3" fillId="8" borderId="4" xfId="0" applyFont="1" applyFill="1" applyBorder="1" applyAlignment="1">
      <alignment horizontal="justify" vertical="top"/>
    </xf>
    <xf numFmtId="0" fontId="16" fillId="0" borderId="4" xfId="0" applyFont="1" applyBorder="1" applyAlignment="1">
      <alignment horizontal="justify"/>
    </xf>
    <xf numFmtId="0" fontId="16" fillId="0" borderId="3" xfId="0" applyFont="1" applyBorder="1" applyAlignment="1">
      <alignment horizontal="justify"/>
    </xf>
    <xf numFmtId="0" fontId="8" fillId="8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99"/>
      <color rgb="FF66CCFF"/>
      <color rgb="FFCCFFFF"/>
      <color rgb="FFFFFF99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56" workbookViewId="0">
      <selection activeCell="Q90" sqref="Q90"/>
    </sheetView>
  </sheetViews>
  <sheetFormatPr defaultRowHeight="12.75" x14ac:dyDescent="0.2"/>
  <cols>
    <col min="1" max="16384" width="9.140625" style="1"/>
  </cols>
  <sheetData>
    <row r="1" spans="1:14" ht="18.75" x14ac:dyDescent="0.3">
      <c r="A1" s="63"/>
      <c r="B1" s="63"/>
    </row>
    <row r="10" spans="1:14" ht="45" customHeight="1" x14ac:dyDescent="0.35">
      <c r="A10" s="65" t="s">
        <v>30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6.5" customHeight="1" x14ac:dyDescent="0.35">
      <c r="A11" s="64"/>
      <c r="B11" s="64"/>
      <c r="C11" s="64"/>
      <c r="D11" s="64"/>
      <c r="E11" s="64"/>
      <c r="F11" s="64"/>
      <c r="G11" s="64"/>
      <c r="H11" s="64"/>
      <c r="I11" s="64"/>
    </row>
    <row r="13" spans="1:14" ht="27" customHeight="1" x14ac:dyDescent="0.3">
      <c r="A13" s="60" t="s">
        <v>26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27" customHeight="1" x14ac:dyDescent="0.3">
      <c r="A14" s="60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40.5" customHeight="1" x14ac:dyDescent="0.3">
      <c r="A15" s="61" t="s">
        <v>34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46" spans="1:9" ht="16.5" x14ac:dyDescent="0.2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6.5" x14ac:dyDescent="0.25">
      <c r="A47" s="62"/>
      <c r="B47" s="62"/>
      <c r="C47" s="62"/>
      <c r="D47" s="62"/>
      <c r="E47" s="62"/>
      <c r="F47" s="62"/>
      <c r="G47" s="62"/>
      <c r="H47" s="62"/>
      <c r="I47" s="62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5"/>
  <sheetViews>
    <sheetView tabSelected="1" topLeftCell="A3" zoomScale="70" zoomScaleNormal="70" zoomScaleSheetLayoutView="50" workbookViewId="0">
      <pane ySplit="1" topLeftCell="A4" activePane="bottomLeft" state="frozen"/>
      <selection activeCell="A3" sqref="A3"/>
      <selection pane="bottomLeft" activeCell="D61" sqref="D61"/>
    </sheetView>
  </sheetViews>
  <sheetFormatPr defaultColWidth="8.85546875" defaultRowHeight="12.75" x14ac:dyDescent="0.2"/>
  <cols>
    <col min="1" max="1" width="34.5703125" style="10" customWidth="1"/>
    <col min="2" max="2" width="17.7109375" style="10" customWidth="1"/>
    <col min="3" max="3" width="14.5703125" style="11" customWidth="1"/>
    <col min="4" max="4" width="14.42578125" style="11" customWidth="1"/>
    <col min="5" max="5" width="13.140625" style="11" customWidth="1"/>
    <col min="6" max="6" width="12" style="11" customWidth="1"/>
    <col min="7" max="7" width="11.5703125" style="11" customWidth="1"/>
    <col min="8" max="8" width="11.28515625" style="13" customWidth="1"/>
    <col min="9" max="9" width="12.5703125" style="3" customWidth="1"/>
    <col min="10" max="10" width="10.85546875" style="13" customWidth="1"/>
    <col min="11" max="11" width="11.85546875" style="3" customWidth="1"/>
    <col min="12" max="12" width="10.7109375" style="13" customWidth="1"/>
    <col min="13" max="13" width="10.28515625" style="3" bestFit="1" customWidth="1"/>
    <col min="14" max="14" width="10.140625" style="13" customWidth="1"/>
    <col min="15" max="15" width="10.7109375" style="3" customWidth="1"/>
    <col min="16" max="16" width="10.85546875" style="13" customWidth="1"/>
    <col min="17" max="17" width="9.5703125" style="3" customWidth="1"/>
    <col min="18" max="18" width="10.42578125" style="13" customWidth="1"/>
    <col min="19" max="19" width="9.140625" style="3" customWidth="1"/>
    <col min="20" max="20" width="10.28515625" style="14" customWidth="1"/>
    <col min="21" max="21" width="8.85546875" style="11" customWidth="1"/>
    <col min="22" max="22" width="10.85546875" style="14" customWidth="1"/>
    <col min="23" max="23" width="8.85546875" style="11" customWidth="1"/>
    <col min="24" max="24" width="10.28515625" style="14" customWidth="1"/>
    <col min="25" max="25" width="9.5703125" style="11" customWidth="1"/>
    <col min="26" max="26" width="11.85546875" style="14" customWidth="1"/>
    <col min="27" max="27" width="10.85546875" style="11" customWidth="1"/>
    <col min="28" max="28" width="10.42578125" style="14" customWidth="1"/>
    <col min="29" max="29" width="8.85546875" style="11" customWidth="1"/>
    <col min="30" max="30" width="11.7109375" style="14" customWidth="1"/>
    <col min="31" max="31" width="8.85546875" style="11" customWidth="1"/>
    <col min="32" max="32" width="27.140625" style="10" customWidth="1"/>
    <col min="33" max="33" width="10.85546875" style="3" customWidth="1"/>
    <col min="34" max="16384" width="8.85546875" style="3"/>
  </cols>
  <sheetData>
    <row r="1" spans="1:33" ht="22.5" hidden="1" customHeight="1" x14ac:dyDescent="0.2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T1" s="68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3" ht="47.25" hidden="1" customHeight="1" x14ac:dyDescent="0.2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" t="s">
        <v>14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2" t="s">
        <v>14</v>
      </c>
    </row>
    <row r="3" spans="1:33" s="4" customFormat="1" ht="99.75" customHeight="1" x14ac:dyDescent="0.2">
      <c r="A3" s="71" t="s">
        <v>5</v>
      </c>
      <c r="B3" s="72" t="s">
        <v>38</v>
      </c>
      <c r="C3" s="72" t="s">
        <v>19</v>
      </c>
      <c r="D3" s="72" t="s">
        <v>33</v>
      </c>
      <c r="E3" s="72" t="s">
        <v>20</v>
      </c>
      <c r="F3" s="74" t="s">
        <v>15</v>
      </c>
      <c r="G3" s="74"/>
      <c r="H3" s="74" t="s">
        <v>0</v>
      </c>
      <c r="I3" s="74"/>
      <c r="J3" s="74" t="s">
        <v>1</v>
      </c>
      <c r="K3" s="74"/>
      <c r="L3" s="74" t="s">
        <v>2</v>
      </c>
      <c r="M3" s="74"/>
      <c r="N3" s="74" t="s">
        <v>3</v>
      </c>
      <c r="O3" s="74"/>
      <c r="P3" s="74" t="s">
        <v>4</v>
      </c>
      <c r="Q3" s="74"/>
      <c r="R3" s="74" t="s">
        <v>6</v>
      </c>
      <c r="S3" s="74"/>
      <c r="T3" s="74" t="s">
        <v>7</v>
      </c>
      <c r="U3" s="74"/>
      <c r="V3" s="74" t="s">
        <v>8</v>
      </c>
      <c r="W3" s="74"/>
      <c r="X3" s="74" t="s">
        <v>9</v>
      </c>
      <c r="Y3" s="74"/>
      <c r="Z3" s="74" t="s">
        <v>10</v>
      </c>
      <c r="AA3" s="74"/>
      <c r="AB3" s="74" t="s">
        <v>11</v>
      </c>
      <c r="AC3" s="74"/>
      <c r="AD3" s="74" t="s">
        <v>12</v>
      </c>
      <c r="AE3" s="74"/>
      <c r="AF3" s="78" t="s">
        <v>21</v>
      </c>
    </row>
    <row r="4" spans="1:33" s="4" customFormat="1" ht="47.25" customHeight="1" x14ac:dyDescent="0.2">
      <c r="A4" s="71"/>
      <c r="B4" s="73"/>
      <c r="C4" s="73"/>
      <c r="D4" s="73"/>
      <c r="E4" s="73"/>
      <c r="F4" s="45" t="s">
        <v>17</v>
      </c>
      <c r="G4" s="45" t="s">
        <v>16</v>
      </c>
      <c r="H4" s="15" t="s">
        <v>13</v>
      </c>
      <c r="I4" s="15" t="s">
        <v>18</v>
      </c>
      <c r="J4" s="15" t="s">
        <v>13</v>
      </c>
      <c r="K4" s="15" t="s">
        <v>18</v>
      </c>
      <c r="L4" s="15" t="s">
        <v>13</v>
      </c>
      <c r="M4" s="15" t="s">
        <v>18</v>
      </c>
      <c r="N4" s="15" t="s">
        <v>13</v>
      </c>
      <c r="O4" s="15" t="s">
        <v>18</v>
      </c>
      <c r="P4" s="15" t="s">
        <v>13</v>
      </c>
      <c r="Q4" s="15" t="s">
        <v>18</v>
      </c>
      <c r="R4" s="15" t="s">
        <v>13</v>
      </c>
      <c r="S4" s="15" t="s">
        <v>18</v>
      </c>
      <c r="T4" s="15" t="s">
        <v>13</v>
      </c>
      <c r="U4" s="15" t="s">
        <v>18</v>
      </c>
      <c r="V4" s="15" t="s">
        <v>13</v>
      </c>
      <c r="W4" s="15" t="s">
        <v>18</v>
      </c>
      <c r="X4" s="15" t="s">
        <v>13</v>
      </c>
      <c r="Y4" s="15" t="s">
        <v>18</v>
      </c>
      <c r="Z4" s="15" t="s">
        <v>13</v>
      </c>
      <c r="AA4" s="15" t="s">
        <v>18</v>
      </c>
      <c r="AB4" s="15" t="s">
        <v>13</v>
      </c>
      <c r="AC4" s="15" t="s">
        <v>18</v>
      </c>
      <c r="AD4" s="15" t="s">
        <v>13</v>
      </c>
      <c r="AE4" s="15" t="s">
        <v>18</v>
      </c>
      <c r="AF4" s="78"/>
    </row>
    <row r="5" spans="1:33" s="5" customFormat="1" ht="25.5" customHeight="1" x14ac:dyDescent="0.2">
      <c r="A5" s="16" t="s">
        <v>53</v>
      </c>
      <c r="B5" s="16"/>
      <c r="C5" s="17"/>
      <c r="D5" s="17"/>
      <c r="E5" s="17"/>
      <c r="F5" s="17"/>
      <c r="G5" s="17"/>
      <c r="H5" s="1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40"/>
    </row>
    <row r="6" spans="1:33" s="6" customFormat="1" ht="47.25" customHeight="1" x14ac:dyDescent="0.2">
      <c r="A6" s="58" t="s">
        <v>31</v>
      </c>
      <c r="B6" s="36">
        <f>B7+B32</f>
        <v>185141.80000000002</v>
      </c>
      <c r="C6" s="36">
        <f t="shared" ref="C6:AE6" si="0">C7+C32</f>
        <v>61148.39</v>
      </c>
      <c r="D6" s="36">
        <f t="shared" si="0"/>
        <v>59442.29</v>
      </c>
      <c r="E6" s="36">
        <f t="shared" si="0"/>
        <v>52237.115000000005</v>
      </c>
      <c r="F6" s="36">
        <f>E6/B6*100</f>
        <v>28.214652228724148</v>
      </c>
      <c r="G6" s="36">
        <f>E6/C6*100</f>
        <v>85.426803551164639</v>
      </c>
      <c r="H6" s="36">
        <f>H7+H32</f>
        <v>7763.2040000000006</v>
      </c>
      <c r="I6" s="36">
        <f t="shared" si="0"/>
        <v>5245.8010000000004</v>
      </c>
      <c r="J6" s="36">
        <f t="shared" si="0"/>
        <v>17364.542000000001</v>
      </c>
      <c r="K6" s="36">
        <f t="shared" si="0"/>
        <v>15380.571</v>
      </c>
      <c r="L6" s="36">
        <f t="shared" si="0"/>
        <v>15046.057000000001</v>
      </c>
      <c r="M6" s="36">
        <f t="shared" si="0"/>
        <v>15546.063</v>
      </c>
      <c r="N6" s="36">
        <f t="shared" si="0"/>
        <v>21051.286999999997</v>
      </c>
      <c r="O6" s="36">
        <f t="shared" si="0"/>
        <v>16087.88</v>
      </c>
      <c r="P6" s="36">
        <f t="shared" si="0"/>
        <v>19177.96</v>
      </c>
      <c r="Q6" s="36">
        <f t="shared" si="0"/>
        <v>0</v>
      </c>
      <c r="R6" s="36">
        <f t="shared" si="0"/>
        <v>22452.170000000002</v>
      </c>
      <c r="S6" s="36">
        <f t="shared" si="0"/>
        <v>0</v>
      </c>
      <c r="T6" s="36">
        <f t="shared" si="0"/>
        <v>13842.43</v>
      </c>
      <c r="U6" s="36">
        <f t="shared" si="0"/>
        <v>0</v>
      </c>
      <c r="V6" s="36">
        <f t="shared" si="0"/>
        <v>9856.3860000000004</v>
      </c>
      <c r="W6" s="36">
        <f t="shared" si="0"/>
        <v>0</v>
      </c>
      <c r="X6" s="36">
        <f t="shared" si="0"/>
        <v>12566.742</v>
      </c>
      <c r="Y6" s="36">
        <f t="shared" si="0"/>
        <v>0</v>
      </c>
      <c r="Z6" s="36">
        <f t="shared" si="0"/>
        <v>15176.855000000001</v>
      </c>
      <c r="AA6" s="36">
        <f t="shared" si="0"/>
        <v>0</v>
      </c>
      <c r="AB6" s="36">
        <f t="shared" si="0"/>
        <v>13236.32</v>
      </c>
      <c r="AC6" s="36">
        <f t="shared" si="0"/>
        <v>0</v>
      </c>
      <c r="AD6" s="36">
        <f t="shared" si="0"/>
        <v>15890.646999999999</v>
      </c>
      <c r="AE6" s="36">
        <f t="shared" si="0"/>
        <v>0</v>
      </c>
      <c r="AF6" s="53"/>
    </row>
    <row r="7" spans="1:33" s="6" customFormat="1" ht="50.1" customHeight="1" x14ac:dyDescent="0.2">
      <c r="A7" s="21" t="s">
        <v>39</v>
      </c>
      <c r="B7" s="46">
        <f>B9+B15+B21++B27</f>
        <v>181718.50000000003</v>
      </c>
      <c r="C7" s="46">
        <f t="shared" ref="C7:AE7" si="1">C9+C15+C21++C27</f>
        <v>59442.29</v>
      </c>
      <c r="D7" s="46">
        <f t="shared" si="1"/>
        <v>59442.29</v>
      </c>
      <c r="E7" s="46">
        <f t="shared" si="1"/>
        <v>52237.115000000005</v>
      </c>
      <c r="F7" s="46">
        <f>E7/B7*100</f>
        <v>28.746173339533399</v>
      </c>
      <c r="G7" s="46">
        <f>E7/C7*100</f>
        <v>87.878705547851538</v>
      </c>
      <c r="H7" s="55">
        <f>H9+H15+H21++H27</f>
        <v>7763.2040000000006</v>
      </c>
      <c r="I7" s="46">
        <f t="shared" si="1"/>
        <v>5245.8010000000004</v>
      </c>
      <c r="J7" s="55">
        <f t="shared" si="1"/>
        <v>17364.542000000001</v>
      </c>
      <c r="K7" s="46">
        <f t="shared" si="1"/>
        <v>15380.571</v>
      </c>
      <c r="L7" s="55">
        <f t="shared" si="1"/>
        <v>15046.057000000001</v>
      </c>
      <c r="M7" s="46">
        <f t="shared" si="1"/>
        <v>15546.063</v>
      </c>
      <c r="N7" s="55">
        <f t="shared" si="1"/>
        <v>19345.186999999998</v>
      </c>
      <c r="O7" s="46">
        <f t="shared" si="1"/>
        <v>16087.88</v>
      </c>
      <c r="P7" s="55">
        <f t="shared" si="1"/>
        <v>19177.96</v>
      </c>
      <c r="Q7" s="46">
        <f t="shared" si="1"/>
        <v>0</v>
      </c>
      <c r="R7" s="55">
        <f t="shared" si="1"/>
        <v>22452.170000000002</v>
      </c>
      <c r="S7" s="46">
        <f t="shared" si="1"/>
        <v>0</v>
      </c>
      <c r="T7" s="55">
        <f t="shared" si="1"/>
        <v>13842.43</v>
      </c>
      <c r="U7" s="46">
        <f t="shared" si="1"/>
        <v>0</v>
      </c>
      <c r="V7" s="55">
        <f t="shared" si="1"/>
        <v>9856.3860000000004</v>
      </c>
      <c r="W7" s="46">
        <f t="shared" si="1"/>
        <v>0</v>
      </c>
      <c r="X7" s="55">
        <f t="shared" si="1"/>
        <v>12566.742</v>
      </c>
      <c r="Y7" s="46">
        <f t="shared" si="1"/>
        <v>0</v>
      </c>
      <c r="Z7" s="55">
        <f t="shared" si="1"/>
        <v>15176.855000000001</v>
      </c>
      <c r="AA7" s="46">
        <f t="shared" si="1"/>
        <v>0</v>
      </c>
      <c r="AB7" s="55">
        <f t="shared" si="1"/>
        <v>13236.32</v>
      </c>
      <c r="AC7" s="46">
        <f t="shared" si="1"/>
        <v>0</v>
      </c>
      <c r="AD7" s="55">
        <f t="shared" si="1"/>
        <v>15890.646999999999</v>
      </c>
      <c r="AE7" s="46">
        <f t="shared" si="1"/>
        <v>0</v>
      </c>
      <c r="AF7" s="54"/>
    </row>
    <row r="8" spans="1:33" s="6" customFormat="1" ht="50.1" customHeight="1" x14ac:dyDescent="0.2">
      <c r="A8" s="21" t="s">
        <v>40</v>
      </c>
      <c r="B8" s="26"/>
      <c r="C8" s="22"/>
      <c r="D8" s="22"/>
      <c r="E8" s="23"/>
      <c r="F8" s="23"/>
      <c r="G8" s="23"/>
      <c r="H8" s="37"/>
      <c r="I8" s="23"/>
      <c r="J8" s="37"/>
      <c r="K8" s="23"/>
      <c r="L8" s="37"/>
      <c r="M8" s="23"/>
      <c r="N8" s="37"/>
      <c r="O8" s="23"/>
      <c r="P8" s="37"/>
      <c r="Q8" s="23"/>
      <c r="R8" s="37"/>
      <c r="S8" s="23"/>
      <c r="T8" s="37"/>
      <c r="U8" s="23"/>
      <c r="V8" s="37"/>
      <c r="W8" s="23"/>
      <c r="X8" s="37"/>
      <c r="Y8" s="23"/>
      <c r="Z8" s="37"/>
      <c r="AA8" s="23"/>
      <c r="AB8" s="37"/>
      <c r="AC8" s="23"/>
      <c r="AD8" s="37"/>
      <c r="AE8" s="23"/>
      <c r="AF8" s="42"/>
    </row>
    <row r="9" spans="1:33" s="7" customFormat="1" ht="50.1" customHeight="1" x14ac:dyDescent="0.2">
      <c r="A9" s="29" t="s">
        <v>28</v>
      </c>
      <c r="B9" s="30">
        <f>B10+B11+B12+B13</f>
        <v>3453.9</v>
      </c>
      <c r="C9" s="31">
        <f>C11+C10+C12+C13</f>
        <v>1742.3230000000001</v>
      </c>
      <c r="D9" s="31">
        <f>D10+D11+D12+D13</f>
        <v>1742.3230000000001</v>
      </c>
      <c r="E9" s="31">
        <f>SUM(K9+M9+O9+Q9+S9+U9+W9+Y9+AA9+AC9+AE9)</f>
        <v>1386.6399999999999</v>
      </c>
      <c r="F9" s="31">
        <f>E9/B9*100</f>
        <v>40.147080112336774</v>
      </c>
      <c r="G9" s="31">
        <f>E9/C9*100</f>
        <v>79.585702536211699</v>
      </c>
      <c r="H9" s="31">
        <f>H10+H11+H12+H13</f>
        <v>58.8</v>
      </c>
      <c r="I9" s="31">
        <v>0</v>
      </c>
      <c r="J9" s="31">
        <f>J10+J11+J12+J13</f>
        <v>929.178</v>
      </c>
      <c r="K9" s="31">
        <f t="shared" ref="K9:AE9" si="2">K10+K11</f>
        <v>73.387</v>
      </c>
      <c r="L9" s="31">
        <f>L10+L11+L12+L13</f>
        <v>271.99099999999999</v>
      </c>
      <c r="M9" s="31">
        <f t="shared" si="2"/>
        <v>305.10300000000001</v>
      </c>
      <c r="N9" s="31">
        <f>N10+N11+N12+N13</f>
        <v>482.35399999999998</v>
      </c>
      <c r="O9" s="31">
        <f t="shared" si="2"/>
        <v>1008.15</v>
      </c>
      <c r="P9" s="31">
        <f>P11</f>
        <v>343.69600000000003</v>
      </c>
      <c r="Q9" s="31">
        <f t="shared" si="2"/>
        <v>0</v>
      </c>
      <c r="R9" s="31">
        <f>R10+R11+R12+R13</f>
        <v>85.787000000000006</v>
      </c>
      <c r="S9" s="31">
        <f t="shared" si="2"/>
        <v>0</v>
      </c>
      <c r="T9" s="31">
        <f>T10+T11+T12+T13</f>
        <v>0</v>
      </c>
      <c r="U9" s="31"/>
      <c r="V9" s="31">
        <f>V10+V11+V12+V13</f>
        <v>196.18899999999999</v>
      </c>
      <c r="W9" s="31">
        <f t="shared" si="2"/>
        <v>0</v>
      </c>
      <c r="X9" s="31">
        <f>X10+X11+X12+X13</f>
        <v>291.846</v>
      </c>
      <c r="Y9" s="31">
        <f t="shared" si="2"/>
        <v>0</v>
      </c>
      <c r="Z9" s="31">
        <f>Z10+Z11+Z12+Z13</f>
        <v>337.27100000000002</v>
      </c>
      <c r="AA9" s="31"/>
      <c r="AB9" s="31">
        <f>AB10+AB11+AB12+AB13</f>
        <v>261.72800000000001</v>
      </c>
      <c r="AC9" s="31">
        <f t="shared" si="2"/>
        <v>0</v>
      </c>
      <c r="AD9" s="31">
        <f>AD10+AD11+AD12+AD13</f>
        <v>195.06</v>
      </c>
      <c r="AE9" s="31">
        <f t="shared" si="2"/>
        <v>0</v>
      </c>
      <c r="AF9" s="83" t="s">
        <v>57</v>
      </c>
      <c r="AG9" s="47">
        <f>AD9+AB9+Z9+X9+V9+T9+R9+P9+N9+L9+J9+H9</f>
        <v>3453.9</v>
      </c>
    </row>
    <row r="10" spans="1:33" s="6" customFormat="1" ht="50.1" customHeight="1" x14ac:dyDescent="0.2">
      <c r="A10" s="25" t="s">
        <v>22</v>
      </c>
      <c r="B10" s="26"/>
      <c r="C10" s="22"/>
      <c r="D10" s="22"/>
      <c r="E10" s="23"/>
      <c r="F10" s="23"/>
      <c r="G10" s="23"/>
      <c r="H10" s="38"/>
      <c r="I10" s="23"/>
      <c r="J10" s="38"/>
      <c r="K10" s="22"/>
      <c r="L10" s="38"/>
      <c r="M10" s="22"/>
      <c r="N10" s="38"/>
      <c r="O10" s="22"/>
      <c r="P10" s="38"/>
      <c r="Q10" s="22"/>
      <c r="R10" s="38"/>
      <c r="S10" s="22"/>
      <c r="T10" s="38"/>
      <c r="U10" s="22"/>
      <c r="V10" s="38"/>
      <c r="W10" s="22"/>
      <c r="X10" s="38"/>
      <c r="Y10" s="22"/>
      <c r="Z10" s="38"/>
      <c r="AA10" s="22"/>
      <c r="AB10" s="38"/>
      <c r="AC10" s="22"/>
      <c r="AD10" s="38"/>
      <c r="AE10" s="23"/>
      <c r="AF10" s="84"/>
      <c r="AG10" s="47">
        <f t="shared" ref="AG10:AG62" si="3">AD10+AB10+Z10+X10+V10+T10+R10+P10+N10+L10+J10+H10</f>
        <v>0</v>
      </c>
    </row>
    <row r="11" spans="1:33" s="6" customFormat="1" ht="50.1" customHeight="1" x14ac:dyDescent="0.2">
      <c r="A11" s="25" t="s">
        <v>23</v>
      </c>
      <c r="B11" s="26">
        <f>H11+J11+L11+N11+P11+R11+T11+V11+X11+Z11+AD11+AB11</f>
        <v>3453.9</v>
      </c>
      <c r="C11" s="22">
        <f>H11+J11+L11+N11</f>
        <v>1742.3230000000001</v>
      </c>
      <c r="D11" s="22">
        <f>H11+J11+L11+N11</f>
        <v>1742.3230000000001</v>
      </c>
      <c r="E11" s="22">
        <f>I11+K11+M11+O11+Q11+S11+U11+W11+Y11+AA11+AC11+AE11</f>
        <v>1386.6399999999999</v>
      </c>
      <c r="F11" s="22">
        <f>E11/B11*100</f>
        <v>40.147080112336774</v>
      </c>
      <c r="G11" s="23">
        <f>E11/C11*100</f>
        <v>79.585702536211699</v>
      </c>
      <c r="H11" s="38">
        <v>58.8</v>
      </c>
      <c r="I11" s="22">
        <v>0</v>
      </c>
      <c r="J11" s="38">
        <v>929.178</v>
      </c>
      <c r="K11" s="22">
        <v>73.387</v>
      </c>
      <c r="L11" s="38">
        <v>271.99099999999999</v>
      </c>
      <c r="M11" s="22">
        <v>305.10300000000001</v>
      </c>
      <c r="N11" s="38">
        <v>482.35399999999998</v>
      </c>
      <c r="O11" s="22">
        <v>1008.15</v>
      </c>
      <c r="P11" s="38">
        <v>343.69600000000003</v>
      </c>
      <c r="Q11" s="22"/>
      <c r="R11" s="38">
        <v>85.787000000000006</v>
      </c>
      <c r="S11" s="22"/>
      <c r="T11" s="38">
        <v>0</v>
      </c>
      <c r="U11" s="22"/>
      <c r="V11" s="38">
        <v>196.18899999999999</v>
      </c>
      <c r="W11" s="22"/>
      <c r="X11" s="38">
        <v>291.846</v>
      </c>
      <c r="Y11" s="22"/>
      <c r="Z11" s="38">
        <v>337.27100000000002</v>
      </c>
      <c r="AA11" s="22"/>
      <c r="AB11" s="38">
        <v>261.72800000000001</v>
      </c>
      <c r="AC11" s="22"/>
      <c r="AD11" s="38">
        <v>195.06</v>
      </c>
      <c r="AE11" s="23"/>
      <c r="AF11" s="84"/>
      <c r="AG11" s="47">
        <f t="shared" si="3"/>
        <v>3453.9</v>
      </c>
    </row>
    <row r="12" spans="1:33" s="6" customFormat="1" ht="50.1" customHeight="1" x14ac:dyDescent="0.2">
      <c r="A12" s="24" t="s">
        <v>24</v>
      </c>
      <c r="B12" s="26"/>
      <c r="C12" s="22"/>
      <c r="D12" s="22"/>
      <c r="E12" s="23"/>
      <c r="F12" s="23"/>
      <c r="G12" s="23"/>
      <c r="H12" s="37"/>
      <c r="I12" s="23"/>
      <c r="J12" s="38"/>
      <c r="K12" s="22"/>
      <c r="L12" s="38"/>
      <c r="M12" s="22"/>
      <c r="N12" s="38"/>
      <c r="O12" s="22"/>
      <c r="P12" s="38"/>
      <c r="Q12" s="22"/>
      <c r="R12" s="38"/>
      <c r="S12" s="22"/>
      <c r="T12" s="38"/>
      <c r="U12" s="22"/>
      <c r="V12" s="38"/>
      <c r="W12" s="22"/>
      <c r="X12" s="38"/>
      <c r="Y12" s="22"/>
      <c r="Z12" s="38"/>
      <c r="AA12" s="22"/>
      <c r="AB12" s="38"/>
      <c r="AC12" s="22"/>
      <c r="AD12" s="38"/>
      <c r="AE12" s="23"/>
      <c r="AF12" s="85"/>
      <c r="AG12" s="47">
        <f t="shared" si="3"/>
        <v>0</v>
      </c>
    </row>
    <row r="13" spans="1:33" s="6" customFormat="1" ht="49.5" customHeight="1" x14ac:dyDescent="0.2">
      <c r="A13" s="24" t="s">
        <v>25</v>
      </c>
      <c r="B13" s="26"/>
      <c r="C13" s="22"/>
      <c r="D13" s="22"/>
      <c r="E13" s="23"/>
      <c r="F13" s="23"/>
      <c r="G13" s="23"/>
      <c r="H13" s="37"/>
      <c r="I13" s="23"/>
      <c r="J13" s="37"/>
      <c r="K13" s="23"/>
      <c r="L13" s="37"/>
      <c r="M13" s="23"/>
      <c r="N13" s="37"/>
      <c r="O13" s="23"/>
      <c r="P13" s="37"/>
      <c r="Q13" s="23"/>
      <c r="R13" s="37"/>
      <c r="S13" s="23"/>
      <c r="T13" s="37"/>
      <c r="U13" s="23"/>
      <c r="V13" s="37"/>
      <c r="W13" s="23"/>
      <c r="X13" s="37"/>
      <c r="Y13" s="23"/>
      <c r="Z13" s="37"/>
      <c r="AA13" s="23"/>
      <c r="AB13" s="37"/>
      <c r="AC13" s="23"/>
      <c r="AD13" s="37"/>
      <c r="AE13" s="23"/>
      <c r="AF13" s="86"/>
      <c r="AG13" s="47">
        <f t="shared" si="3"/>
        <v>0</v>
      </c>
    </row>
    <row r="14" spans="1:33" s="6" customFormat="1" ht="50.1" customHeight="1" x14ac:dyDescent="0.2">
      <c r="A14" s="20" t="s">
        <v>41</v>
      </c>
      <c r="B14" s="22"/>
      <c r="C14" s="22"/>
      <c r="D14" s="22"/>
      <c r="E14" s="23"/>
      <c r="F14" s="23"/>
      <c r="G14" s="23"/>
      <c r="H14" s="37"/>
      <c r="I14" s="23"/>
      <c r="J14" s="37"/>
      <c r="K14" s="23"/>
      <c r="L14" s="37"/>
      <c r="M14" s="23"/>
      <c r="N14" s="37"/>
      <c r="O14" s="23"/>
      <c r="P14" s="37"/>
      <c r="Q14" s="23"/>
      <c r="R14" s="37"/>
      <c r="S14" s="23"/>
      <c r="T14" s="37"/>
      <c r="U14" s="23"/>
      <c r="V14" s="37"/>
      <c r="W14" s="23"/>
      <c r="X14" s="37"/>
      <c r="Y14" s="23"/>
      <c r="Z14" s="37"/>
      <c r="AA14" s="23"/>
      <c r="AB14" s="37"/>
      <c r="AC14" s="23"/>
      <c r="AD14" s="37"/>
      <c r="AE14" s="23"/>
      <c r="AF14" s="79" t="s">
        <v>55</v>
      </c>
      <c r="AG14" s="47">
        <f t="shared" si="3"/>
        <v>0</v>
      </c>
    </row>
    <row r="15" spans="1:33" s="6" customFormat="1" ht="50.1" customHeight="1" x14ac:dyDescent="0.2">
      <c r="A15" s="32" t="s">
        <v>28</v>
      </c>
      <c r="B15" s="30">
        <f>B16+B17+B18+B19</f>
        <v>178122.30000000002</v>
      </c>
      <c r="C15" s="31">
        <f>C16+C17+C18+C19</f>
        <v>57699.967000000004</v>
      </c>
      <c r="D15" s="31">
        <f>D16+D17+D18+D19</f>
        <v>57699.967000000004</v>
      </c>
      <c r="E15" s="31">
        <f>E17</f>
        <v>50850.475000000006</v>
      </c>
      <c r="F15" s="31">
        <f>E15/B15*100</f>
        <v>28.548067816326199</v>
      </c>
      <c r="G15" s="31">
        <f>E15/C15*100</f>
        <v>88.129123193432676</v>
      </c>
      <c r="H15" s="31">
        <f>H16+H17+H18+H19</f>
        <v>7704.4040000000005</v>
      </c>
      <c r="I15" s="31">
        <f t="shared" ref="I15:AE15" si="4">I16+I17+I18+I19</f>
        <v>5245.8010000000004</v>
      </c>
      <c r="J15" s="31">
        <f t="shared" si="4"/>
        <v>16435.364000000001</v>
      </c>
      <c r="K15" s="31">
        <f t="shared" si="4"/>
        <v>15307.183999999999</v>
      </c>
      <c r="L15" s="31">
        <f t="shared" si="4"/>
        <v>14697.366</v>
      </c>
      <c r="M15" s="31">
        <f t="shared" si="4"/>
        <v>15217.76</v>
      </c>
      <c r="N15" s="31">
        <f t="shared" si="4"/>
        <v>18862.832999999999</v>
      </c>
      <c r="O15" s="31">
        <f t="shared" si="4"/>
        <v>15079.73</v>
      </c>
      <c r="P15" s="31">
        <f t="shared" si="4"/>
        <v>18768.664000000001</v>
      </c>
      <c r="Q15" s="31">
        <f t="shared" si="4"/>
        <v>0</v>
      </c>
      <c r="R15" s="31">
        <f t="shared" si="4"/>
        <v>22366.383000000002</v>
      </c>
      <c r="S15" s="31">
        <f t="shared" si="4"/>
        <v>0</v>
      </c>
      <c r="T15" s="31">
        <f t="shared" si="4"/>
        <v>13842.43</v>
      </c>
      <c r="U15" s="31">
        <f t="shared" si="4"/>
        <v>0</v>
      </c>
      <c r="V15" s="31">
        <f t="shared" si="4"/>
        <v>9660.1970000000001</v>
      </c>
      <c r="W15" s="31">
        <f t="shared" si="4"/>
        <v>0</v>
      </c>
      <c r="X15" s="31">
        <f t="shared" si="4"/>
        <v>12274.896000000001</v>
      </c>
      <c r="Y15" s="31">
        <f t="shared" si="4"/>
        <v>0</v>
      </c>
      <c r="Z15" s="31">
        <f t="shared" si="4"/>
        <v>14839.584000000001</v>
      </c>
      <c r="AA15" s="31"/>
      <c r="AB15" s="31">
        <f t="shared" si="4"/>
        <v>12974.592000000001</v>
      </c>
      <c r="AC15" s="31">
        <f t="shared" si="4"/>
        <v>0</v>
      </c>
      <c r="AD15" s="31">
        <f t="shared" si="4"/>
        <v>15695.587</v>
      </c>
      <c r="AE15" s="31">
        <f t="shared" si="4"/>
        <v>0</v>
      </c>
      <c r="AF15" s="80"/>
      <c r="AG15" s="47">
        <f t="shared" si="3"/>
        <v>178122.30000000002</v>
      </c>
    </row>
    <row r="16" spans="1:33" s="6" customFormat="1" ht="129" customHeight="1" x14ac:dyDescent="0.2">
      <c r="A16" s="24" t="s">
        <v>22</v>
      </c>
      <c r="B16" s="26">
        <v>0</v>
      </c>
      <c r="C16" s="22">
        <v>0</v>
      </c>
      <c r="D16" s="22">
        <v>0</v>
      </c>
      <c r="E16" s="22">
        <f>K16+M16+O16+Q16+S16+U16+W16+Y16+AA16+AC16+AE16</f>
        <v>0</v>
      </c>
      <c r="F16" s="22">
        <v>0</v>
      </c>
      <c r="G16" s="22">
        <v>0</v>
      </c>
      <c r="H16" s="38">
        <v>0</v>
      </c>
      <c r="I16" s="22">
        <v>0</v>
      </c>
      <c r="J16" s="38">
        <v>0</v>
      </c>
      <c r="K16" s="22">
        <v>0</v>
      </c>
      <c r="L16" s="38">
        <v>0</v>
      </c>
      <c r="M16" s="22">
        <v>0</v>
      </c>
      <c r="N16" s="38">
        <v>0</v>
      </c>
      <c r="O16" s="22">
        <v>0</v>
      </c>
      <c r="P16" s="38">
        <v>0</v>
      </c>
      <c r="Q16" s="22"/>
      <c r="R16" s="38">
        <v>0</v>
      </c>
      <c r="S16" s="22"/>
      <c r="T16" s="38">
        <v>0</v>
      </c>
      <c r="U16" s="22">
        <v>0</v>
      </c>
      <c r="V16" s="38">
        <v>0</v>
      </c>
      <c r="W16" s="22">
        <v>0</v>
      </c>
      <c r="X16" s="38">
        <v>0</v>
      </c>
      <c r="Y16" s="22"/>
      <c r="Z16" s="38">
        <v>0</v>
      </c>
      <c r="AA16" s="22"/>
      <c r="AB16" s="38">
        <v>0</v>
      </c>
      <c r="AC16" s="22"/>
      <c r="AD16" s="38">
        <v>0</v>
      </c>
      <c r="AE16" s="23"/>
      <c r="AF16" s="80"/>
      <c r="AG16" s="47">
        <f t="shared" si="3"/>
        <v>0</v>
      </c>
    </row>
    <row r="17" spans="1:33" s="6" customFormat="1" ht="122.25" customHeight="1" x14ac:dyDescent="0.2">
      <c r="A17" s="24" t="s">
        <v>23</v>
      </c>
      <c r="B17" s="26">
        <f>H17+J17+L17+N17+P17+R17+T17+V17+X17+Z17+AB17+AD17</f>
        <v>178122.30000000002</v>
      </c>
      <c r="C17" s="22">
        <f>H17+J17+L17+N17</f>
        <v>57699.967000000004</v>
      </c>
      <c r="D17" s="22">
        <f>H17+J17+L17+N17</f>
        <v>57699.967000000004</v>
      </c>
      <c r="E17" s="22">
        <f>I17+K17+M17+O17+Q17+S17+U17+W17+Y17+AA17+AC17+AE17</f>
        <v>50850.475000000006</v>
      </c>
      <c r="F17" s="22">
        <f>E17/B17*100</f>
        <v>28.548067816326199</v>
      </c>
      <c r="G17" s="22">
        <f>E17/C17*100</f>
        <v>88.129123193432676</v>
      </c>
      <c r="H17" s="38">
        <v>7704.4040000000005</v>
      </c>
      <c r="I17" s="22">
        <v>5245.8010000000004</v>
      </c>
      <c r="J17" s="38">
        <v>16435.364000000001</v>
      </c>
      <c r="K17" s="22">
        <v>15307.183999999999</v>
      </c>
      <c r="L17" s="38">
        <v>14697.366</v>
      </c>
      <c r="M17" s="22">
        <v>15217.76</v>
      </c>
      <c r="N17" s="38">
        <v>18862.832999999999</v>
      </c>
      <c r="O17" s="22">
        <v>15079.73</v>
      </c>
      <c r="P17" s="38">
        <v>18768.664000000001</v>
      </c>
      <c r="Q17" s="22"/>
      <c r="R17" s="38">
        <v>22366.383000000002</v>
      </c>
      <c r="S17" s="22"/>
      <c r="T17" s="38">
        <v>13842.43</v>
      </c>
      <c r="U17" s="22"/>
      <c r="V17" s="38">
        <v>9660.1970000000001</v>
      </c>
      <c r="W17" s="22"/>
      <c r="X17" s="38">
        <v>12274.896000000001</v>
      </c>
      <c r="Y17" s="22"/>
      <c r="Z17" s="38">
        <v>14839.584000000001</v>
      </c>
      <c r="AA17" s="22"/>
      <c r="AB17" s="38">
        <v>12974.592000000001</v>
      </c>
      <c r="AC17" s="22"/>
      <c r="AD17" s="38">
        <v>15695.587</v>
      </c>
      <c r="AE17" s="23"/>
      <c r="AF17" s="80"/>
      <c r="AG17" s="47">
        <f t="shared" si="3"/>
        <v>178122.30000000002</v>
      </c>
    </row>
    <row r="18" spans="1:33" s="6" customFormat="1" ht="105.75" customHeight="1" x14ac:dyDescent="0.2">
      <c r="A18" s="24" t="s">
        <v>24</v>
      </c>
      <c r="B18" s="26"/>
      <c r="C18" s="22"/>
      <c r="D18" s="22"/>
      <c r="E18" s="23" t="s">
        <v>35</v>
      </c>
      <c r="F18" s="23"/>
      <c r="G18" s="23"/>
      <c r="H18" s="37"/>
      <c r="I18" s="23"/>
      <c r="J18" s="37"/>
      <c r="K18" s="23"/>
      <c r="L18" s="37"/>
      <c r="M18" s="23"/>
      <c r="N18" s="37"/>
      <c r="O18" s="23"/>
      <c r="P18" s="37"/>
      <c r="Q18" s="23"/>
      <c r="R18" s="37"/>
      <c r="S18" s="23"/>
      <c r="T18" s="37"/>
      <c r="U18" s="23"/>
      <c r="V18" s="37"/>
      <c r="W18" s="23"/>
      <c r="X18" s="37"/>
      <c r="Y18" s="23"/>
      <c r="Z18" s="37"/>
      <c r="AA18" s="23"/>
      <c r="AB18" s="37"/>
      <c r="AC18" s="23"/>
      <c r="AD18" s="37"/>
      <c r="AE18" s="23"/>
      <c r="AF18" s="81"/>
      <c r="AG18" s="47">
        <f t="shared" si="3"/>
        <v>0</v>
      </c>
    </row>
    <row r="19" spans="1:33" s="6" customFormat="1" ht="93" customHeight="1" x14ac:dyDescent="0.2">
      <c r="A19" s="24" t="s">
        <v>25</v>
      </c>
      <c r="B19" s="26"/>
      <c r="C19" s="22"/>
      <c r="D19" s="22"/>
      <c r="E19" s="23"/>
      <c r="F19" s="23"/>
      <c r="G19" s="23"/>
      <c r="H19" s="37"/>
      <c r="I19" s="23"/>
      <c r="J19" s="37"/>
      <c r="K19" s="23"/>
      <c r="L19" s="37"/>
      <c r="M19" s="23"/>
      <c r="N19" s="37"/>
      <c r="O19" s="23"/>
      <c r="P19" s="37"/>
      <c r="Q19" s="23"/>
      <c r="R19" s="37"/>
      <c r="S19" s="23"/>
      <c r="T19" s="37"/>
      <c r="U19" s="23"/>
      <c r="V19" s="37"/>
      <c r="W19" s="23"/>
      <c r="X19" s="37"/>
      <c r="Y19" s="23"/>
      <c r="Z19" s="37"/>
      <c r="AA19" s="23" t="s">
        <v>35</v>
      </c>
      <c r="AB19" s="37"/>
      <c r="AC19" s="23"/>
      <c r="AD19" s="37"/>
      <c r="AE19" s="23"/>
      <c r="AF19" s="82"/>
      <c r="AG19" s="47">
        <f t="shared" si="3"/>
        <v>0</v>
      </c>
    </row>
    <row r="20" spans="1:33" s="6" customFormat="1" ht="50.1" customHeight="1" x14ac:dyDescent="0.2">
      <c r="A20" s="97" t="s">
        <v>42</v>
      </c>
      <c r="B20" s="46"/>
      <c r="C20" s="23"/>
      <c r="D20" s="23"/>
      <c r="E20" s="23"/>
      <c r="F20" s="23"/>
      <c r="G20" s="23"/>
      <c r="H20" s="37"/>
      <c r="I20" s="23"/>
      <c r="J20" s="37"/>
      <c r="K20" s="23"/>
      <c r="L20" s="37"/>
      <c r="M20" s="23"/>
      <c r="N20" s="37"/>
      <c r="O20" s="23"/>
      <c r="P20" s="37"/>
      <c r="Q20" s="23"/>
      <c r="R20" s="37"/>
      <c r="S20" s="23"/>
      <c r="T20" s="37"/>
      <c r="U20" s="23"/>
      <c r="V20" s="37"/>
      <c r="W20" s="23"/>
      <c r="X20" s="37"/>
      <c r="Y20" s="23"/>
      <c r="Z20" s="37"/>
      <c r="AA20" s="23"/>
      <c r="AB20" s="37"/>
      <c r="AC20" s="23"/>
      <c r="AD20" s="37"/>
      <c r="AE20" s="23"/>
      <c r="AF20" s="42"/>
      <c r="AG20" s="47">
        <f t="shared" si="3"/>
        <v>0</v>
      </c>
    </row>
    <row r="21" spans="1:33" s="6" customFormat="1" ht="50.1" customHeight="1" x14ac:dyDescent="0.2">
      <c r="A21" s="29" t="s">
        <v>28</v>
      </c>
      <c r="B21" s="30">
        <f>B25+B24+B23+B22</f>
        <v>131.19999999999999</v>
      </c>
      <c r="C21" s="31">
        <f>C25</f>
        <v>0</v>
      </c>
      <c r="D21" s="31">
        <f>D25</f>
        <v>0</v>
      </c>
      <c r="E21" s="31">
        <f>E25</f>
        <v>0</v>
      </c>
      <c r="F21" s="31">
        <f>E21/B21*100</f>
        <v>0</v>
      </c>
      <c r="G21" s="31">
        <f>IFERROR(E21/C21*100,0)</f>
        <v>0</v>
      </c>
      <c r="H21" s="31">
        <f>H22+H23+H24+H25</f>
        <v>0</v>
      </c>
      <c r="I21" s="31">
        <f>I22+I23+I24+I25</f>
        <v>0</v>
      </c>
      <c r="J21" s="31">
        <f t="shared" ref="J21:Y21" si="5">J22+J23+J24+J25</f>
        <v>0</v>
      </c>
      <c r="K21" s="31">
        <f t="shared" si="5"/>
        <v>0</v>
      </c>
      <c r="L21" s="31">
        <f t="shared" si="5"/>
        <v>65.599999999999994</v>
      </c>
      <c r="M21" s="31">
        <f t="shared" si="5"/>
        <v>23.2</v>
      </c>
      <c r="N21" s="31">
        <f t="shared" si="5"/>
        <v>0</v>
      </c>
      <c r="O21" s="31">
        <f t="shared" si="5"/>
        <v>0</v>
      </c>
      <c r="P21" s="31">
        <f t="shared" si="5"/>
        <v>65.599999999999994</v>
      </c>
      <c r="Q21" s="31">
        <f t="shared" si="5"/>
        <v>0</v>
      </c>
      <c r="R21" s="31">
        <f t="shared" si="5"/>
        <v>0</v>
      </c>
      <c r="S21" s="31">
        <f t="shared" si="5"/>
        <v>0</v>
      </c>
      <c r="T21" s="31">
        <f t="shared" si="5"/>
        <v>0</v>
      </c>
      <c r="U21" s="31">
        <f t="shared" si="5"/>
        <v>0</v>
      </c>
      <c r="V21" s="31">
        <f t="shared" si="5"/>
        <v>0</v>
      </c>
      <c r="W21" s="31">
        <f t="shared" si="5"/>
        <v>0</v>
      </c>
      <c r="X21" s="31">
        <f>X22+X23+X24+X25</f>
        <v>0</v>
      </c>
      <c r="Y21" s="31">
        <f t="shared" si="5"/>
        <v>0</v>
      </c>
      <c r="Z21" s="31">
        <f t="shared" ref="Z21" si="6">Z22+Z23+Z24+Z25</f>
        <v>0</v>
      </c>
      <c r="AA21" s="31">
        <f t="shared" ref="AA21" si="7">AA22+AA23+AA24+AA25</f>
        <v>0</v>
      </c>
      <c r="AB21" s="31">
        <f t="shared" ref="AB21" si="8">AB22+AB23+AB24+AB25</f>
        <v>0</v>
      </c>
      <c r="AC21" s="31">
        <f t="shared" ref="AC21" si="9">AC22+AC23+AC24+AC25</f>
        <v>0</v>
      </c>
      <c r="AD21" s="31">
        <f t="shared" ref="AD21" si="10">AD22+AD23+AD24+AD25</f>
        <v>0</v>
      </c>
      <c r="AE21" s="31">
        <f t="shared" ref="AE21" si="11">AE22+AE23+AE24+AE25</f>
        <v>0</v>
      </c>
      <c r="AF21" s="87" t="s">
        <v>59</v>
      </c>
      <c r="AG21" s="47">
        <f t="shared" si="3"/>
        <v>131.19999999999999</v>
      </c>
    </row>
    <row r="22" spans="1:33" s="6" customFormat="1" ht="50.1" customHeight="1" x14ac:dyDescent="0.2">
      <c r="A22" s="27" t="s">
        <v>22</v>
      </c>
      <c r="B22" s="46"/>
      <c r="C22" s="23"/>
      <c r="D22" s="23"/>
      <c r="E22" s="23"/>
      <c r="F22" s="23"/>
      <c r="G22" s="23"/>
      <c r="H22" s="37"/>
      <c r="I22" s="23"/>
      <c r="J22" s="37"/>
      <c r="K22" s="23"/>
      <c r="L22" s="37"/>
      <c r="M22" s="23"/>
      <c r="N22" s="37"/>
      <c r="O22" s="23"/>
      <c r="P22" s="37"/>
      <c r="Q22" s="23"/>
      <c r="R22" s="37"/>
      <c r="S22" s="23"/>
      <c r="T22" s="37"/>
      <c r="U22" s="23"/>
      <c r="V22" s="37"/>
      <c r="W22" s="23"/>
      <c r="X22" s="37"/>
      <c r="Y22" s="23"/>
      <c r="Z22" s="37"/>
      <c r="AA22" s="23"/>
      <c r="AB22" s="37"/>
      <c r="AC22" s="23"/>
      <c r="AD22" s="37"/>
      <c r="AE22" s="23"/>
      <c r="AF22" s="88"/>
      <c r="AG22" s="47">
        <f t="shared" si="3"/>
        <v>0</v>
      </c>
    </row>
    <row r="23" spans="1:33" s="6" customFormat="1" ht="101.25" customHeight="1" x14ac:dyDescent="0.2">
      <c r="A23" s="27" t="s">
        <v>23</v>
      </c>
      <c r="B23" s="26">
        <f>H23+J23+L23+N23+P23+R23+T23+V23+X23+Z23+AB23+AD23</f>
        <v>131.19999999999999</v>
      </c>
      <c r="C23" s="22">
        <f>H23</f>
        <v>0</v>
      </c>
      <c r="D23" s="22">
        <f>H23</f>
        <v>0</v>
      </c>
      <c r="E23" s="22">
        <f>I23</f>
        <v>0</v>
      </c>
      <c r="F23" s="22">
        <f>E23/B23*100</f>
        <v>0</v>
      </c>
      <c r="G23" s="22">
        <f>IFERROR(E23/C23*100,0)</f>
        <v>0</v>
      </c>
      <c r="H23" s="38">
        <v>0</v>
      </c>
      <c r="I23" s="22">
        <v>0</v>
      </c>
      <c r="J23" s="38">
        <v>0</v>
      </c>
      <c r="K23" s="22">
        <v>0</v>
      </c>
      <c r="L23" s="38">
        <v>65.599999999999994</v>
      </c>
      <c r="M23" s="22">
        <v>23.2</v>
      </c>
      <c r="N23" s="38">
        <v>0</v>
      </c>
      <c r="O23" s="22">
        <v>0</v>
      </c>
      <c r="P23" s="38">
        <v>65.599999999999994</v>
      </c>
      <c r="Q23" s="22"/>
      <c r="R23" s="38">
        <v>0</v>
      </c>
      <c r="S23" s="22"/>
      <c r="T23" s="38">
        <v>0</v>
      </c>
      <c r="U23" s="22"/>
      <c r="V23" s="38">
        <v>0</v>
      </c>
      <c r="W23" s="22"/>
      <c r="X23" s="38">
        <v>0</v>
      </c>
      <c r="Y23" s="22"/>
      <c r="Z23" s="38">
        <v>0</v>
      </c>
      <c r="AA23" s="22"/>
      <c r="AB23" s="38">
        <v>0</v>
      </c>
      <c r="AC23" s="22"/>
      <c r="AD23" s="38">
        <v>0</v>
      </c>
      <c r="AE23" s="22"/>
      <c r="AF23" s="89"/>
      <c r="AG23" s="47">
        <f t="shared" si="3"/>
        <v>131.19999999999999</v>
      </c>
    </row>
    <row r="24" spans="1:33" s="6" customFormat="1" ht="50.1" customHeight="1" x14ac:dyDescent="0.2">
      <c r="A24" s="27" t="s">
        <v>24</v>
      </c>
      <c r="B24" s="46"/>
      <c r="C24" s="23"/>
      <c r="D24" s="23"/>
      <c r="E24" s="23"/>
      <c r="F24" s="23"/>
      <c r="G24" s="23"/>
      <c r="H24" s="37"/>
      <c r="I24" s="23"/>
      <c r="J24" s="37"/>
      <c r="K24" s="23"/>
      <c r="L24" s="37"/>
      <c r="M24" s="23"/>
      <c r="N24" s="37"/>
      <c r="O24" s="23"/>
      <c r="P24" s="37"/>
      <c r="Q24" s="23"/>
      <c r="R24" s="37"/>
      <c r="S24" s="23"/>
      <c r="T24" s="37"/>
      <c r="U24" s="23"/>
      <c r="V24" s="37"/>
      <c r="W24" s="23"/>
      <c r="X24" s="37"/>
      <c r="Y24" s="23"/>
      <c r="Z24" s="37"/>
      <c r="AA24" s="23"/>
      <c r="AB24" s="37"/>
      <c r="AC24" s="23"/>
      <c r="AD24" s="37"/>
      <c r="AE24" s="23"/>
      <c r="AF24" s="42"/>
      <c r="AG24" s="47">
        <f t="shared" si="3"/>
        <v>0</v>
      </c>
    </row>
    <row r="25" spans="1:33" s="6" customFormat="1" ht="50.1" customHeight="1" x14ac:dyDescent="0.2">
      <c r="A25" s="27" t="s">
        <v>25</v>
      </c>
      <c r="B25" s="46"/>
      <c r="C25" s="23"/>
      <c r="D25" s="23"/>
      <c r="E25" s="23"/>
      <c r="F25" s="23"/>
      <c r="G25" s="23"/>
      <c r="H25" s="37"/>
      <c r="I25" s="51"/>
      <c r="J25" s="50"/>
      <c r="K25" s="51"/>
      <c r="L25" s="50"/>
      <c r="M25" s="51"/>
      <c r="N25" s="50"/>
      <c r="O25" s="51"/>
      <c r="P25" s="50"/>
      <c r="Q25" s="51"/>
      <c r="R25" s="50"/>
      <c r="S25" s="51"/>
      <c r="T25" s="50"/>
      <c r="U25" s="51"/>
      <c r="V25" s="50"/>
      <c r="W25" s="51"/>
      <c r="X25" s="50"/>
      <c r="Y25" s="51"/>
      <c r="Z25" s="50"/>
      <c r="AA25" s="51"/>
      <c r="AB25" s="50"/>
      <c r="AC25" s="51"/>
      <c r="AD25" s="50"/>
      <c r="AE25" s="51"/>
      <c r="AF25" s="42"/>
      <c r="AG25" s="47">
        <f t="shared" si="3"/>
        <v>0</v>
      </c>
    </row>
    <row r="26" spans="1:33" s="6" customFormat="1" ht="50.1" customHeight="1" x14ac:dyDescent="0.2">
      <c r="A26" s="52" t="s">
        <v>43</v>
      </c>
      <c r="B26" s="46"/>
      <c r="C26" s="23"/>
      <c r="D26" s="23"/>
      <c r="E26" s="23"/>
      <c r="F26" s="23"/>
      <c r="G26" s="23"/>
      <c r="H26" s="37"/>
      <c r="I26" s="23"/>
      <c r="J26" s="37"/>
      <c r="K26" s="23"/>
      <c r="L26" s="37"/>
      <c r="M26" s="23"/>
      <c r="N26" s="37"/>
      <c r="O26" s="23"/>
      <c r="P26" s="37"/>
      <c r="Q26" s="23"/>
      <c r="R26" s="37"/>
      <c r="S26" s="23"/>
      <c r="T26" s="37"/>
      <c r="U26" s="23"/>
      <c r="V26" s="37"/>
      <c r="W26" s="23"/>
      <c r="X26" s="37"/>
      <c r="Y26" s="23"/>
      <c r="Z26" s="37"/>
      <c r="AA26" s="23"/>
      <c r="AB26" s="37"/>
      <c r="AC26" s="23"/>
      <c r="AD26" s="37"/>
      <c r="AE26" s="23"/>
      <c r="AF26" s="43"/>
      <c r="AG26" s="47">
        <f t="shared" si="3"/>
        <v>0</v>
      </c>
    </row>
    <row r="27" spans="1:33" s="6" customFormat="1" ht="50.1" customHeight="1" x14ac:dyDescent="0.2">
      <c r="A27" s="29" t="s">
        <v>28</v>
      </c>
      <c r="B27" s="30">
        <f>B28+B29+B30+B31</f>
        <v>11.1</v>
      </c>
      <c r="C27" s="31">
        <f>SUM(P27+R27+T27+V27+X27)</f>
        <v>0</v>
      </c>
      <c r="D27" s="31">
        <f>D28+D29+D30+D31</f>
        <v>0</v>
      </c>
      <c r="E27" s="31">
        <f>E28+E29+E30+E31</f>
        <v>0</v>
      </c>
      <c r="F27" s="31">
        <f>E27/B27*100</f>
        <v>0</v>
      </c>
      <c r="G27" s="31">
        <f>IFERROR(E27/C27*100,0)</f>
        <v>0</v>
      </c>
      <c r="H27" s="31">
        <f>H31</f>
        <v>0</v>
      </c>
      <c r="I27" s="31">
        <f t="shared" ref="I27:AE27" si="12">I28+I29+I30+I31</f>
        <v>0</v>
      </c>
      <c r="J27" s="31">
        <f t="shared" si="12"/>
        <v>0</v>
      </c>
      <c r="K27" s="31">
        <f t="shared" si="12"/>
        <v>0</v>
      </c>
      <c r="L27" s="31">
        <f t="shared" si="12"/>
        <v>11.1</v>
      </c>
      <c r="M27" s="31">
        <f t="shared" si="12"/>
        <v>0</v>
      </c>
      <c r="N27" s="31">
        <f t="shared" si="12"/>
        <v>0</v>
      </c>
      <c r="O27" s="31">
        <f t="shared" si="12"/>
        <v>0</v>
      </c>
      <c r="P27" s="31">
        <f t="shared" si="12"/>
        <v>0</v>
      </c>
      <c r="Q27" s="31">
        <f t="shared" si="12"/>
        <v>0</v>
      </c>
      <c r="R27" s="31">
        <f t="shared" si="12"/>
        <v>0</v>
      </c>
      <c r="S27" s="31">
        <f t="shared" si="12"/>
        <v>0</v>
      </c>
      <c r="T27" s="31">
        <f t="shared" si="12"/>
        <v>0</v>
      </c>
      <c r="U27" s="31">
        <f t="shared" si="12"/>
        <v>0</v>
      </c>
      <c r="V27" s="31">
        <f t="shared" si="12"/>
        <v>0</v>
      </c>
      <c r="W27" s="31">
        <f t="shared" si="12"/>
        <v>0</v>
      </c>
      <c r="X27" s="31">
        <f t="shared" si="12"/>
        <v>0</v>
      </c>
      <c r="Y27" s="31">
        <f t="shared" si="12"/>
        <v>0</v>
      </c>
      <c r="Z27" s="31">
        <f t="shared" si="12"/>
        <v>0</v>
      </c>
      <c r="AA27" s="31">
        <f t="shared" si="12"/>
        <v>0</v>
      </c>
      <c r="AB27" s="31">
        <f t="shared" si="12"/>
        <v>0</v>
      </c>
      <c r="AC27" s="31">
        <f t="shared" si="12"/>
        <v>0</v>
      </c>
      <c r="AD27" s="31">
        <f t="shared" si="12"/>
        <v>0</v>
      </c>
      <c r="AE27" s="31">
        <f t="shared" si="12"/>
        <v>0</v>
      </c>
      <c r="AF27" s="87" t="s">
        <v>58</v>
      </c>
      <c r="AG27" s="47">
        <f t="shared" si="3"/>
        <v>11.1</v>
      </c>
    </row>
    <row r="28" spans="1:33" s="6" customFormat="1" ht="50.1" customHeight="1" x14ac:dyDescent="0.2">
      <c r="A28" s="27" t="s">
        <v>22</v>
      </c>
      <c r="B28" s="46"/>
      <c r="C28" s="23"/>
      <c r="D28" s="23"/>
      <c r="E28" s="23"/>
      <c r="F28" s="23"/>
      <c r="G28" s="23"/>
      <c r="H28" s="37"/>
      <c r="I28" s="23"/>
      <c r="J28" s="37"/>
      <c r="K28" s="23"/>
      <c r="L28" s="37"/>
      <c r="M28" s="23"/>
      <c r="N28" s="37"/>
      <c r="O28" s="23"/>
      <c r="P28" s="37"/>
      <c r="Q28" s="23"/>
      <c r="R28" s="37"/>
      <c r="S28" s="23"/>
      <c r="T28" s="37"/>
      <c r="U28" s="23"/>
      <c r="V28" s="37"/>
      <c r="W28" s="23"/>
      <c r="X28" s="37"/>
      <c r="Y28" s="23"/>
      <c r="Z28" s="37"/>
      <c r="AA28" s="23"/>
      <c r="AB28" s="37"/>
      <c r="AC28" s="23"/>
      <c r="AD28" s="37"/>
      <c r="AE28" s="23"/>
      <c r="AF28" s="88"/>
      <c r="AG28" s="47">
        <f t="shared" si="3"/>
        <v>0</v>
      </c>
    </row>
    <row r="29" spans="1:33" s="6" customFormat="1" ht="50.1" customHeight="1" x14ac:dyDescent="0.2">
      <c r="A29" s="27" t="s">
        <v>23</v>
      </c>
      <c r="B29" s="26">
        <v>11.1</v>
      </c>
      <c r="C29" s="22">
        <f>H29</f>
        <v>0</v>
      </c>
      <c r="D29" s="22">
        <v>0</v>
      </c>
      <c r="E29" s="22">
        <f>I29+K29+M29+O29+Q29+S29+U29+W29+Y29+AA29+AC29+AE29</f>
        <v>0</v>
      </c>
      <c r="F29" s="22">
        <f>E29/B29*100</f>
        <v>0</v>
      </c>
      <c r="G29" s="22">
        <f>IFERROR(E29/C29*100,0)</f>
        <v>0</v>
      </c>
      <c r="H29" s="38">
        <v>0</v>
      </c>
      <c r="I29" s="22">
        <v>0</v>
      </c>
      <c r="J29" s="38">
        <v>0</v>
      </c>
      <c r="K29" s="22">
        <v>0</v>
      </c>
      <c r="L29" s="38">
        <v>11.1</v>
      </c>
      <c r="M29" s="22">
        <v>0</v>
      </c>
      <c r="N29" s="38">
        <v>0</v>
      </c>
      <c r="O29" s="22">
        <v>0</v>
      </c>
      <c r="P29" s="38">
        <v>0</v>
      </c>
      <c r="Q29" s="22"/>
      <c r="R29" s="38">
        <v>0</v>
      </c>
      <c r="S29" s="22"/>
      <c r="T29" s="38">
        <v>0</v>
      </c>
      <c r="U29" s="23"/>
      <c r="V29" s="38">
        <v>0</v>
      </c>
      <c r="W29" s="23"/>
      <c r="X29" s="38">
        <v>0</v>
      </c>
      <c r="Y29" s="22"/>
      <c r="Z29" s="38">
        <v>0</v>
      </c>
      <c r="AA29" s="22"/>
      <c r="AB29" s="38">
        <v>0</v>
      </c>
      <c r="AC29" s="22"/>
      <c r="AD29" s="38">
        <v>0</v>
      </c>
      <c r="AE29" s="22"/>
      <c r="AF29" s="88"/>
      <c r="AG29" s="47">
        <f t="shared" si="3"/>
        <v>11.1</v>
      </c>
    </row>
    <row r="30" spans="1:33" s="6" customFormat="1" ht="50.1" customHeight="1" x14ac:dyDescent="0.2">
      <c r="A30" s="27" t="s">
        <v>24</v>
      </c>
      <c r="B30" s="46"/>
      <c r="C30" s="23"/>
      <c r="D30" s="23"/>
      <c r="E30" s="23"/>
      <c r="F30" s="23"/>
      <c r="G30" s="23"/>
      <c r="H30" s="37"/>
      <c r="I30" s="23"/>
      <c r="J30" s="37"/>
      <c r="K30" s="23"/>
      <c r="L30" s="37"/>
      <c r="M30" s="23"/>
      <c r="N30" s="37"/>
      <c r="O30" s="23"/>
      <c r="P30" s="37"/>
      <c r="Q30" s="23"/>
      <c r="R30" s="37"/>
      <c r="S30" s="23"/>
      <c r="T30" s="37"/>
      <c r="U30" s="23"/>
      <c r="V30" s="37"/>
      <c r="W30" s="23"/>
      <c r="X30" s="37"/>
      <c r="Y30" s="23"/>
      <c r="Z30" s="37"/>
      <c r="AA30" s="23"/>
      <c r="AB30" s="37"/>
      <c r="AC30" s="23"/>
      <c r="AD30" s="37"/>
      <c r="AE30" s="23"/>
      <c r="AF30" s="88"/>
      <c r="AG30" s="47">
        <f t="shared" si="3"/>
        <v>0</v>
      </c>
    </row>
    <row r="31" spans="1:33" s="6" customFormat="1" ht="50.1" customHeight="1" x14ac:dyDescent="0.2">
      <c r="A31" s="27" t="s">
        <v>25</v>
      </c>
      <c r="B31" s="46"/>
      <c r="C31" s="23"/>
      <c r="D31" s="23"/>
      <c r="E31" s="23"/>
      <c r="F31" s="23"/>
      <c r="G31" s="23"/>
      <c r="H31" s="37"/>
      <c r="I31" s="23"/>
      <c r="J31" s="37"/>
      <c r="K31" s="23"/>
      <c r="L31" s="37"/>
      <c r="M31" s="23"/>
      <c r="N31" s="37"/>
      <c r="O31" s="23"/>
      <c r="P31" s="37"/>
      <c r="Q31" s="23"/>
      <c r="R31" s="37"/>
      <c r="S31" s="23"/>
      <c r="T31" s="37"/>
      <c r="U31" s="23"/>
      <c r="V31" s="37"/>
      <c r="W31" s="23"/>
      <c r="X31" s="37"/>
      <c r="Y31" s="23"/>
      <c r="Z31" s="37"/>
      <c r="AA31" s="23"/>
      <c r="AB31" s="37"/>
      <c r="AC31" s="23"/>
      <c r="AD31" s="37"/>
      <c r="AE31" s="23"/>
      <c r="AF31" s="89"/>
      <c r="AG31" s="47">
        <f t="shared" si="3"/>
        <v>0</v>
      </c>
    </row>
    <row r="32" spans="1:33" s="6" customFormat="1" ht="54" customHeight="1" x14ac:dyDescent="0.2">
      <c r="A32" s="52" t="s">
        <v>44</v>
      </c>
      <c r="B32" s="46">
        <f>B34+B40</f>
        <v>3423.3</v>
      </c>
      <c r="C32" s="46">
        <f>C34+C40</f>
        <v>1706.1</v>
      </c>
      <c r="D32" s="23">
        <f>D33+D34+D35+D36</f>
        <v>0</v>
      </c>
      <c r="E32" s="23">
        <f>E33+E34+E35+E36</f>
        <v>0</v>
      </c>
      <c r="F32" s="23">
        <f>E32/B32*100</f>
        <v>0</v>
      </c>
      <c r="G32" s="23">
        <f>IFERROR(E32/C32*100,0)</f>
        <v>0</v>
      </c>
      <c r="H32" s="37">
        <f>H34</f>
        <v>0</v>
      </c>
      <c r="I32" s="23">
        <f t="shared" ref="I32:M32" si="13">I34</f>
        <v>0</v>
      </c>
      <c r="J32" s="37">
        <f t="shared" si="13"/>
        <v>0</v>
      </c>
      <c r="K32" s="23">
        <f t="shared" si="13"/>
        <v>0</v>
      </c>
      <c r="L32" s="37">
        <f t="shared" si="13"/>
        <v>0</v>
      </c>
      <c r="M32" s="23">
        <f t="shared" si="13"/>
        <v>0</v>
      </c>
      <c r="N32" s="37">
        <f>N34</f>
        <v>1706.1</v>
      </c>
      <c r="O32" s="37">
        <f>O34</f>
        <v>0</v>
      </c>
      <c r="P32" s="37">
        <f t="shared" ref="P32:AE32" si="14">P34</f>
        <v>0</v>
      </c>
      <c r="Q32" s="23">
        <f t="shared" si="14"/>
        <v>0</v>
      </c>
      <c r="R32" s="37">
        <f t="shared" si="14"/>
        <v>0</v>
      </c>
      <c r="S32" s="23">
        <f t="shared" si="14"/>
        <v>0</v>
      </c>
      <c r="T32" s="37">
        <f t="shared" si="14"/>
        <v>0</v>
      </c>
      <c r="U32" s="23">
        <f t="shared" si="14"/>
        <v>0</v>
      </c>
      <c r="V32" s="37">
        <f t="shared" si="14"/>
        <v>0</v>
      </c>
      <c r="W32" s="23">
        <f t="shared" si="14"/>
        <v>0</v>
      </c>
      <c r="X32" s="37">
        <f t="shared" si="14"/>
        <v>0</v>
      </c>
      <c r="Y32" s="23">
        <f t="shared" si="14"/>
        <v>0</v>
      </c>
      <c r="Z32" s="37">
        <f t="shared" si="14"/>
        <v>0</v>
      </c>
      <c r="AA32" s="23">
        <f t="shared" si="14"/>
        <v>0</v>
      </c>
      <c r="AB32" s="37">
        <f t="shared" si="14"/>
        <v>0</v>
      </c>
      <c r="AC32" s="23">
        <f t="shared" si="14"/>
        <v>0</v>
      </c>
      <c r="AD32" s="37">
        <f t="shared" si="14"/>
        <v>0</v>
      </c>
      <c r="AE32" s="23">
        <f t="shared" si="14"/>
        <v>0</v>
      </c>
      <c r="AF32" s="87" t="s">
        <v>54</v>
      </c>
      <c r="AG32" s="47">
        <f t="shared" si="3"/>
        <v>1706.1</v>
      </c>
    </row>
    <row r="33" spans="1:33" s="6" customFormat="1" ht="50.1" customHeight="1" x14ac:dyDescent="0.2">
      <c r="A33" s="52" t="s">
        <v>45</v>
      </c>
      <c r="B33" s="46"/>
      <c r="C33" s="23"/>
      <c r="D33" s="23"/>
      <c r="E33" s="23"/>
      <c r="F33" s="23"/>
      <c r="G33" s="23"/>
      <c r="H33" s="37"/>
      <c r="I33" s="23"/>
      <c r="J33" s="37"/>
      <c r="K33" s="23"/>
      <c r="L33" s="37"/>
      <c r="M33" s="23"/>
      <c r="N33" s="37"/>
      <c r="O33" s="23"/>
      <c r="P33" s="37"/>
      <c r="Q33" s="23"/>
      <c r="R33" s="37"/>
      <c r="S33" s="23"/>
      <c r="T33" s="37"/>
      <c r="U33" s="23"/>
      <c r="V33" s="37"/>
      <c r="W33" s="23"/>
      <c r="X33" s="37"/>
      <c r="Y33" s="23"/>
      <c r="Z33" s="37"/>
      <c r="AA33" s="23"/>
      <c r="AB33" s="37"/>
      <c r="AC33" s="23"/>
      <c r="AD33" s="37"/>
      <c r="AE33" s="23"/>
      <c r="AF33" s="88"/>
      <c r="AG33" s="47"/>
    </row>
    <row r="34" spans="1:33" s="6" customFormat="1" ht="50.1" customHeight="1" x14ac:dyDescent="0.2">
      <c r="A34" s="29" t="s">
        <v>28</v>
      </c>
      <c r="B34" s="30">
        <f>B35+B36+B37+B38</f>
        <v>1706.1</v>
      </c>
      <c r="C34" s="30">
        <f t="shared" ref="C34:E34" si="15">C35+C36+C37+C38</f>
        <v>1706.1</v>
      </c>
      <c r="D34" s="30">
        <f t="shared" si="15"/>
        <v>0</v>
      </c>
      <c r="E34" s="30">
        <f t="shared" si="15"/>
        <v>0</v>
      </c>
      <c r="F34" s="31">
        <f>E34/B34*100</f>
        <v>0</v>
      </c>
      <c r="G34" s="31">
        <f>IFERROR(E34/C34*100,0)</f>
        <v>0</v>
      </c>
      <c r="H34" s="31">
        <f>H35+H36+H37+H38</f>
        <v>0</v>
      </c>
      <c r="I34" s="31">
        <f t="shared" ref="I34:M34" si="16">I35+I36+I37+I38</f>
        <v>0</v>
      </c>
      <c r="J34" s="31">
        <f t="shared" si="16"/>
        <v>0</v>
      </c>
      <c r="K34" s="31">
        <f t="shared" si="16"/>
        <v>0</v>
      </c>
      <c r="L34" s="31">
        <f t="shared" si="16"/>
        <v>0</v>
      </c>
      <c r="M34" s="31">
        <f t="shared" si="16"/>
        <v>0</v>
      </c>
      <c r="N34" s="31">
        <f>N35+N36+N37+N38</f>
        <v>1706.1</v>
      </c>
      <c r="O34" s="31">
        <f t="shared" ref="O34:AE34" si="17">O35+O36+O37+O38</f>
        <v>0</v>
      </c>
      <c r="P34" s="31">
        <f t="shared" si="17"/>
        <v>0</v>
      </c>
      <c r="Q34" s="31">
        <f t="shared" si="17"/>
        <v>0</v>
      </c>
      <c r="R34" s="31">
        <f t="shared" si="17"/>
        <v>0</v>
      </c>
      <c r="S34" s="31">
        <f t="shared" si="17"/>
        <v>0</v>
      </c>
      <c r="T34" s="31">
        <f t="shared" si="17"/>
        <v>0</v>
      </c>
      <c r="U34" s="31">
        <f t="shared" si="17"/>
        <v>0</v>
      </c>
      <c r="V34" s="31">
        <f t="shared" si="17"/>
        <v>0</v>
      </c>
      <c r="W34" s="31">
        <f t="shared" si="17"/>
        <v>0</v>
      </c>
      <c r="X34" s="31">
        <f t="shared" si="17"/>
        <v>0</v>
      </c>
      <c r="Y34" s="31">
        <f t="shared" si="17"/>
        <v>0</v>
      </c>
      <c r="Z34" s="31">
        <f t="shared" si="17"/>
        <v>0</v>
      </c>
      <c r="AA34" s="31">
        <f t="shared" si="17"/>
        <v>0</v>
      </c>
      <c r="AB34" s="31">
        <f t="shared" si="17"/>
        <v>0</v>
      </c>
      <c r="AC34" s="31">
        <f t="shared" si="17"/>
        <v>0</v>
      </c>
      <c r="AD34" s="31">
        <f t="shared" si="17"/>
        <v>0</v>
      </c>
      <c r="AE34" s="31">
        <f t="shared" si="17"/>
        <v>0</v>
      </c>
      <c r="AF34" s="88"/>
      <c r="AG34" s="47"/>
    </row>
    <row r="35" spans="1:33" s="6" customFormat="1" ht="50.1" customHeight="1" x14ac:dyDescent="0.2">
      <c r="A35" s="27" t="s">
        <v>22</v>
      </c>
      <c r="B35" s="46">
        <v>1689</v>
      </c>
      <c r="C35" s="23">
        <f>H35+J35+L35+N35</f>
        <v>1689</v>
      </c>
      <c r="D35" s="23">
        <v>0</v>
      </c>
      <c r="E35" s="23">
        <v>0</v>
      </c>
      <c r="F35" s="23">
        <f>IFERROR(E35/B35*100,0)</f>
        <v>0</v>
      </c>
      <c r="G35" s="23">
        <f>IFERROR(E35/C35*100,0)</f>
        <v>0</v>
      </c>
      <c r="H35" s="37">
        <v>0</v>
      </c>
      <c r="I35" s="23">
        <v>0</v>
      </c>
      <c r="J35" s="37"/>
      <c r="K35" s="23"/>
      <c r="L35" s="37"/>
      <c r="M35" s="23"/>
      <c r="N35" s="37">
        <v>1689</v>
      </c>
      <c r="O35" s="23">
        <v>0</v>
      </c>
      <c r="P35" s="37"/>
      <c r="Q35" s="23"/>
      <c r="R35" s="37"/>
      <c r="S35" s="23"/>
      <c r="T35" s="37"/>
      <c r="U35" s="23"/>
      <c r="V35" s="37"/>
      <c r="W35" s="23"/>
      <c r="X35" s="37"/>
      <c r="Y35" s="23"/>
      <c r="Z35" s="37"/>
      <c r="AA35" s="23"/>
      <c r="AB35" s="37"/>
      <c r="AC35" s="23"/>
      <c r="AD35" s="37"/>
      <c r="AE35" s="23"/>
      <c r="AF35" s="88"/>
      <c r="AG35" s="47"/>
    </row>
    <row r="36" spans="1:33" s="6" customFormat="1" ht="50.1" customHeight="1" x14ac:dyDescent="0.2">
      <c r="A36" s="27" t="s">
        <v>23</v>
      </c>
      <c r="B36" s="46">
        <v>17.100000000000001</v>
      </c>
      <c r="C36" s="23">
        <f>H36+J36+L36+N36</f>
        <v>17.100000000000001</v>
      </c>
      <c r="D36" s="23">
        <v>0</v>
      </c>
      <c r="E36" s="23">
        <f>I36+K36+M36+O36+Q36+S36+U36+W36+Y36+AA36+AC36+AE36</f>
        <v>0</v>
      </c>
      <c r="F36" s="23">
        <f>IFERROR(E36/B36*100,0)</f>
        <v>0</v>
      </c>
      <c r="G36" s="23">
        <f>IFERROR(E36/C36*100,0)</f>
        <v>0</v>
      </c>
      <c r="H36" s="37">
        <v>0</v>
      </c>
      <c r="I36" s="23">
        <v>0</v>
      </c>
      <c r="J36" s="37"/>
      <c r="K36" s="23"/>
      <c r="L36" s="37"/>
      <c r="M36" s="23"/>
      <c r="N36" s="37">
        <v>17.100000000000001</v>
      </c>
      <c r="O36" s="23">
        <v>0</v>
      </c>
      <c r="P36" s="37"/>
      <c r="Q36" s="23"/>
      <c r="R36" s="37"/>
      <c r="S36" s="23"/>
      <c r="T36" s="37"/>
      <c r="U36" s="23"/>
      <c r="V36" s="37"/>
      <c r="W36" s="23"/>
      <c r="X36" s="37"/>
      <c r="Y36" s="23"/>
      <c r="Z36" s="37"/>
      <c r="AA36" s="23"/>
      <c r="AB36" s="37"/>
      <c r="AC36" s="23"/>
      <c r="AD36" s="37"/>
      <c r="AE36" s="23"/>
      <c r="AF36" s="89"/>
      <c r="AG36" s="47"/>
    </row>
    <row r="37" spans="1:33" s="6" customFormat="1" ht="50.1" customHeight="1" x14ac:dyDescent="0.2">
      <c r="A37" s="27" t="s">
        <v>24</v>
      </c>
      <c r="B37" s="46"/>
      <c r="C37" s="23"/>
      <c r="D37" s="23"/>
      <c r="E37" s="23"/>
      <c r="F37" s="23"/>
      <c r="G37" s="23"/>
      <c r="H37" s="37"/>
      <c r="I37" s="23"/>
      <c r="J37" s="37"/>
      <c r="K37" s="23"/>
      <c r="L37" s="37"/>
      <c r="M37" s="23"/>
      <c r="N37" s="37"/>
      <c r="O37" s="23"/>
      <c r="P37" s="37"/>
      <c r="Q37" s="23"/>
      <c r="R37" s="37"/>
      <c r="S37" s="23"/>
      <c r="T37" s="37"/>
      <c r="U37" s="23"/>
      <c r="V37" s="37"/>
      <c r="W37" s="23"/>
      <c r="X37" s="37"/>
      <c r="Y37" s="23"/>
      <c r="Z37" s="37"/>
      <c r="AA37" s="23"/>
      <c r="AB37" s="37"/>
      <c r="AC37" s="23"/>
      <c r="AD37" s="37"/>
      <c r="AE37" s="23"/>
      <c r="AF37" s="49"/>
      <c r="AG37" s="47"/>
    </row>
    <row r="38" spans="1:33" s="6" customFormat="1" ht="50.1" customHeight="1" x14ac:dyDescent="0.2">
      <c r="A38" s="27" t="s">
        <v>25</v>
      </c>
      <c r="B38" s="46"/>
      <c r="C38" s="23"/>
      <c r="D38" s="23"/>
      <c r="E38" s="23"/>
      <c r="F38" s="23"/>
      <c r="G38" s="23"/>
      <c r="H38" s="37"/>
      <c r="I38" s="23"/>
      <c r="J38" s="37"/>
      <c r="K38" s="23"/>
      <c r="L38" s="37"/>
      <c r="M38" s="23"/>
      <c r="N38" s="37"/>
      <c r="O38" s="23"/>
      <c r="P38" s="37"/>
      <c r="Q38" s="23"/>
      <c r="R38" s="37"/>
      <c r="S38" s="23"/>
      <c r="T38" s="37"/>
      <c r="U38" s="23"/>
      <c r="V38" s="37"/>
      <c r="W38" s="23"/>
      <c r="X38" s="37"/>
      <c r="Y38" s="23"/>
      <c r="Z38" s="37"/>
      <c r="AA38" s="23"/>
      <c r="AB38" s="37"/>
      <c r="AC38" s="23"/>
      <c r="AD38" s="37"/>
      <c r="AE38" s="23"/>
      <c r="AF38" s="49"/>
      <c r="AG38" s="47"/>
    </row>
    <row r="39" spans="1:33" s="6" customFormat="1" ht="50.1" customHeight="1" x14ac:dyDescent="0.2">
      <c r="A39" s="52" t="s">
        <v>46</v>
      </c>
      <c r="B39" s="46"/>
      <c r="C39" s="23"/>
      <c r="D39" s="23"/>
      <c r="E39" s="23"/>
      <c r="F39" s="23"/>
      <c r="G39" s="23"/>
      <c r="H39" s="37"/>
      <c r="I39" s="23"/>
      <c r="J39" s="37"/>
      <c r="K39" s="23"/>
      <c r="L39" s="37"/>
      <c r="M39" s="23"/>
      <c r="N39" s="37"/>
      <c r="O39" s="23"/>
      <c r="P39" s="37"/>
      <c r="Q39" s="23"/>
      <c r="R39" s="37"/>
      <c r="S39" s="23"/>
      <c r="T39" s="37"/>
      <c r="U39" s="23"/>
      <c r="V39" s="37"/>
      <c r="W39" s="23"/>
      <c r="X39" s="37"/>
      <c r="Y39" s="23"/>
      <c r="Z39" s="37"/>
      <c r="AA39" s="23"/>
      <c r="AB39" s="37"/>
      <c r="AC39" s="23"/>
      <c r="AD39" s="37"/>
      <c r="AE39" s="23"/>
      <c r="AF39" s="49"/>
      <c r="AG39" s="47"/>
    </row>
    <row r="40" spans="1:33" s="6" customFormat="1" ht="50.1" customHeight="1" x14ac:dyDescent="0.2">
      <c r="A40" s="29" t="s">
        <v>28</v>
      </c>
      <c r="B40" s="30">
        <f>B41+B42+B43+B44</f>
        <v>1717.2</v>
      </c>
      <c r="C40" s="30">
        <f>C41+C42+C43+C44</f>
        <v>0</v>
      </c>
      <c r="D40" s="31">
        <f>D44</f>
        <v>0</v>
      </c>
      <c r="E40" s="31">
        <f>E44</f>
        <v>0</v>
      </c>
      <c r="F40" s="31">
        <f>E40/B40*100</f>
        <v>0</v>
      </c>
      <c r="G40" s="31">
        <f>IFERROR(E40/C40*100,0)</f>
        <v>0</v>
      </c>
      <c r="H40" s="31">
        <f>H41+H42+H43+H44</f>
        <v>0</v>
      </c>
      <c r="I40" s="31">
        <f t="shared" ref="I40:AE40" si="18">I41+I42+I43+I44</f>
        <v>0</v>
      </c>
      <c r="J40" s="31">
        <f t="shared" si="18"/>
        <v>0</v>
      </c>
      <c r="K40" s="31">
        <f t="shared" si="18"/>
        <v>0</v>
      </c>
      <c r="L40" s="31">
        <f t="shared" si="18"/>
        <v>0</v>
      </c>
      <c r="M40" s="31">
        <f t="shared" si="18"/>
        <v>0</v>
      </c>
      <c r="N40" s="31">
        <f t="shared" si="18"/>
        <v>0</v>
      </c>
      <c r="O40" s="31">
        <f t="shared" si="18"/>
        <v>0</v>
      </c>
      <c r="P40" s="31">
        <f t="shared" si="18"/>
        <v>0</v>
      </c>
      <c r="Q40" s="31">
        <f t="shared" si="18"/>
        <v>0</v>
      </c>
      <c r="R40" s="31">
        <f t="shared" si="18"/>
        <v>0</v>
      </c>
      <c r="S40" s="31">
        <f t="shared" si="18"/>
        <v>0</v>
      </c>
      <c r="T40" s="31">
        <f t="shared" si="18"/>
        <v>1717.2</v>
      </c>
      <c r="U40" s="31">
        <f t="shared" si="18"/>
        <v>0</v>
      </c>
      <c r="V40" s="31">
        <f t="shared" si="18"/>
        <v>0</v>
      </c>
      <c r="W40" s="31">
        <f t="shared" si="18"/>
        <v>0</v>
      </c>
      <c r="X40" s="31">
        <f t="shared" si="18"/>
        <v>0</v>
      </c>
      <c r="Y40" s="31">
        <f t="shared" si="18"/>
        <v>0</v>
      </c>
      <c r="Z40" s="31">
        <f t="shared" si="18"/>
        <v>0</v>
      </c>
      <c r="AA40" s="31">
        <f t="shared" si="18"/>
        <v>0</v>
      </c>
      <c r="AB40" s="31">
        <f t="shared" si="18"/>
        <v>0</v>
      </c>
      <c r="AC40" s="31">
        <f t="shared" si="18"/>
        <v>0</v>
      </c>
      <c r="AD40" s="31">
        <f t="shared" si="18"/>
        <v>0</v>
      </c>
      <c r="AE40" s="31">
        <f t="shared" si="18"/>
        <v>0</v>
      </c>
      <c r="AF40" s="75"/>
      <c r="AG40" s="47">
        <f t="shared" si="3"/>
        <v>1717.2</v>
      </c>
    </row>
    <row r="41" spans="1:33" s="6" customFormat="1" ht="50.1" customHeight="1" x14ac:dyDescent="0.2">
      <c r="A41" s="27" t="s">
        <v>22</v>
      </c>
      <c r="B41" s="26">
        <v>1700</v>
      </c>
      <c r="C41" s="22">
        <f>H41</f>
        <v>0</v>
      </c>
      <c r="D41" s="22">
        <v>0</v>
      </c>
      <c r="E41" s="22">
        <v>0</v>
      </c>
      <c r="F41" s="22">
        <f>E41/B41*100</f>
        <v>0</v>
      </c>
      <c r="G41" s="22">
        <f>IFERROR(E41/C41*100,0)</f>
        <v>0</v>
      </c>
      <c r="H41" s="38">
        <v>0</v>
      </c>
      <c r="I41" s="22"/>
      <c r="J41" s="38"/>
      <c r="K41" s="22"/>
      <c r="L41" s="38"/>
      <c r="M41" s="22"/>
      <c r="N41" s="38"/>
      <c r="O41" s="22"/>
      <c r="P41" s="38"/>
      <c r="Q41" s="22"/>
      <c r="R41" s="38"/>
      <c r="S41" s="22"/>
      <c r="T41" s="38">
        <v>1700</v>
      </c>
      <c r="U41" s="22"/>
      <c r="V41" s="38"/>
      <c r="W41" s="22"/>
      <c r="X41" s="38"/>
      <c r="Y41" s="22"/>
      <c r="Z41" s="38"/>
      <c r="AA41" s="23"/>
      <c r="AB41" s="37"/>
      <c r="AC41" s="23"/>
      <c r="AD41" s="37"/>
      <c r="AE41" s="23"/>
      <c r="AF41" s="76"/>
      <c r="AG41" s="47">
        <f t="shared" si="3"/>
        <v>1700</v>
      </c>
    </row>
    <row r="42" spans="1:33" s="6" customFormat="1" ht="50.1" customHeight="1" x14ac:dyDescent="0.2">
      <c r="A42" s="27" t="s">
        <v>23</v>
      </c>
      <c r="B42" s="26">
        <v>17.2</v>
      </c>
      <c r="C42" s="22">
        <f>H42</f>
        <v>0</v>
      </c>
      <c r="D42" s="22">
        <v>0</v>
      </c>
      <c r="E42" s="22">
        <v>0</v>
      </c>
      <c r="F42" s="22">
        <f>E42/B42*100</f>
        <v>0</v>
      </c>
      <c r="G42" s="22">
        <f>IFERROR(E42/C42*100,0)</f>
        <v>0</v>
      </c>
      <c r="H42" s="38">
        <v>0</v>
      </c>
      <c r="I42" s="22"/>
      <c r="J42" s="38"/>
      <c r="K42" s="22"/>
      <c r="L42" s="38"/>
      <c r="M42" s="22"/>
      <c r="N42" s="38"/>
      <c r="O42" s="22"/>
      <c r="P42" s="38"/>
      <c r="Q42" s="22"/>
      <c r="R42" s="38"/>
      <c r="S42" s="22"/>
      <c r="T42" s="38">
        <v>17.2</v>
      </c>
      <c r="U42" s="22"/>
      <c r="V42" s="38"/>
      <c r="W42" s="22"/>
      <c r="X42" s="38"/>
      <c r="Y42" s="22"/>
      <c r="Z42" s="38"/>
      <c r="AA42" s="23"/>
      <c r="AB42" s="37"/>
      <c r="AC42" s="23"/>
      <c r="AD42" s="37"/>
      <c r="AE42" s="23"/>
      <c r="AF42" s="76"/>
      <c r="AG42" s="47">
        <f t="shared" si="3"/>
        <v>17.2</v>
      </c>
    </row>
    <row r="43" spans="1:33" s="6" customFormat="1" ht="50.1" customHeight="1" x14ac:dyDescent="0.2">
      <c r="A43" s="27" t="s">
        <v>24</v>
      </c>
      <c r="B43" s="46"/>
      <c r="C43" s="46"/>
      <c r="D43" s="46"/>
      <c r="E43" s="46"/>
      <c r="F43" s="46"/>
      <c r="G43" s="46"/>
      <c r="H43" s="37"/>
      <c r="I43" s="23"/>
      <c r="J43" s="37"/>
      <c r="K43" s="23"/>
      <c r="L43" s="37"/>
      <c r="M43" s="23"/>
      <c r="N43" s="37"/>
      <c r="O43" s="23"/>
      <c r="P43" s="37"/>
      <c r="Q43" s="23"/>
      <c r="R43" s="37"/>
      <c r="S43" s="23"/>
      <c r="T43" s="37"/>
      <c r="U43" s="23"/>
      <c r="V43" s="37"/>
      <c r="W43" s="23"/>
      <c r="X43" s="37"/>
      <c r="Y43" s="23"/>
      <c r="Z43" s="37"/>
      <c r="AA43" s="23"/>
      <c r="AB43" s="37"/>
      <c r="AC43" s="23"/>
      <c r="AD43" s="37"/>
      <c r="AE43" s="23"/>
      <c r="AF43" s="76"/>
      <c r="AG43" s="47">
        <f t="shared" si="3"/>
        <v>0</v>
      </c>
    </row>
    <row r="44" spans="1:33" s="6" customFormat="1" ht="50.1" customHeight="1" x14ac:dyDescent="0.2">
      <c r="A44" s="27" t="s">
        <v>25</v>
      </c>
      <c r="B44" s="26"/>
      <c r="C44" s="22"/>
      <c r="D44" s="23"/>
      <c r="E44" s="23"/>
      <c r="F44" s="23"/>
      <c r="G44" s="23"/>
      <c r="H44" s="37"/>
      <c r="I44" s="23"/>
      <c r="J44" s="37"/>
      <c r="K44" s="23"/>
      <c r="L44" s="37"/>
      <c r="M44" s="23"/>
      <c r="N44" s="37"/>
      <c r="O44" s="23"/>
      <c r="P44" s="37"/>
      <c r="Q44" s="23"/>
      <c r="R44" s="37"/>
      <c r="S44" s="23"/>
      <c r="T44" s="37"/>
      <c r="U44" s="23"/>
      <c r="V44" s="37"/>
      <c r="W44" s="23"/>
      <c r="X44" s="37"/>
      <c r="Y44" s="23"/>
      <c r="Z44" s="37"/>
      <c r="AA44" s="23"/>
      <c r="AB44" s="37"/>
      <c r="AC44" s="23"/>
      <c r="AD44" s="37"/>
      <c r="AE44" s="23"/>
      <c r="AF44" s="76"/>
      <c r="AG44" s="47">
        <f t="shared" si="3"/>
        <v>0</v>
      </c>
    </row>
    <row r="45" spans="1:33" s="6" customFormat="1" ht="50.1" customHeight="1" x14ac:dyDescent="0.2">
      <c r="A45" s="59" t="s">
        <v>47</v>
      </c>
      <c r="B45" s="35">
        <f t="shared" ref="B45:H45" si="19">B46</f>
        <v>3894.1999999999994</v>
      </c>
      <c r="C45" s="36">
        <f t="shared" si="19"/>
        <v>1865.1</v>
      </c>
      <c r="D45" s="36">
        <f t="shared" si="19"/>
        <v>1865.1</v>
      </c>
      <c r="E45" s="36">
        <f t="shared" si="19"/>
        <v>1633.384</v>
      </c>
      <c r="F45" s="36">
        <f t="shared" si="19"/>
        <v>41.944019310769868</v>
      </c>
      <c r="G45" s="36">
        <f t="shared" si="19"/>
        <v>87.57621575250657</v>
      </c>
      <c r="H45" s="36">
        <f t="shared" si="19"/>
        <v>392.8</v>
      </c>
      <c r="I45" s="36">
        <f t="shared" ref="I45:AE45" si="20">I46</f>
        <v>408.66</v>
      </c>
      <c r="J45" s="36">
        <f t="shared" si="20"/>
        <v>517.95000000000005</v>
      </c>
      <c r="K45" s="36">
        <f t="shared" si="20"/>
        <v>336.57</v>
      </c>
      <c r="L45" s="36">
        <f t="shared" si="20"/>
        <v>554.29999999999995</v>
      </c>
      <c r="M45" s="36">
        <f t="shared" si="20"/>
        <v>665.84400000000005</v>
      </c>
      <c r="N45" s="36">
        <f t="shared" si="20"/>
        <v>400.05</v>
      </c>
      <c r="O45" s="36">
        <f t="shared" si="20"/>
        <v>222.31</v>
      </c>
      <c r="P45" s="36">
        <f t="shared" si="20"/>
        <v>438.45</v>
      </c>
      <c r="Q45" s="36">
        <f t="shared" si="20"/>
        <v>0</v>
      </c>
      <c r="R45" s="36">
        <f t="shared" si="20"/>
        <v>0</v>
      </c>
      <c r="S45" s="36">
        <f t="shared" si="20"/>
        <v>0</v>
      </c>
      <c r="T45" s="36">
        <f t="shared" si="20"/>
        <v>3</v>
      </c>
      <c r="U45" s="36">
        <f t="shared" si="20"/>
        <v>0</v>
      </c>
      <c r="V45" s="36">
        <f t="shared" si="20"/>
        <v>0</v>
      </c>
      <c r="W45" s="36">
        <f t="shared" si="20"/>
        <v>0</v>
      </c>
      <c r="X45" s="36">
        <f t="shared" si="20"/>
        <v>322.8</v>
      </c>
      <c r="Y45" s="36">
        <f t="shared" si="20"/>
        <v>0</v>
      </c>
      <c r="Z45" s="36">
        <f t="shared" si="20"/>
        <v>441.95</v>
      </c>
      <c r="AA45" s="36">
        <f t="shared" si="20"/>
        <v>0</v>
      </c>
      <c r="AB45" s="36">
        <f t="shared" si="20"/>
        <v>641.79999999999995</v>
      </c>
      <c r="AC45" s="36">
        <f t="shared" si="20"/>
        <v>0</v>
      </c>
      <c r="AD45" s="36">
        <f t="shared" si="20"/>
        <v>181.1</v>
      </c>
      <c r="AE45" s="36">
        <f t="shared" si="20"/>
        <v>0</v>
      </c>
      <c r="AF45" s="77"/>
      <c r="AG45" s="47">
        <f t="shared" si="3"/>
        <v>3894.2</v>
      </c>
    </row>
    <row r="46" spans="1:33" s="6" customFormat="1" ht="69.75" customHeight="1" x14ac:dyDescent="0.2">
      <c r="A46" s="21" t="s">
        <v>32</v>
      </c>
      <c r="B46" s="46">
        <f>B47</f>
        <v>3894.1999999999994</v>
      </c>
      <c r="C46" s="23">
        <f>C47</f>
        <v>1865.1</v>
      </c>
      <c r="D46" s="23">
        <f>D47</f>
        <v>1865.1</v>
      </c>
      <c r="E46" s="23">
        <f>E47</f>
        <v>1633.384</v>
      </c>
      <c r="F46" s="23">
        <f>E46/B46*100</f>
        <v>41.944019310769868</v>
      </c>
      <c r="G46" s="23">
        <f>G47</f>
        <v>87.57621575250657</v>
      </c>
      <c r="H46" s="37">
        <f>H47</f>
        <v>392.8</v>
      </c>
      <c r="I46" s="23">
        <f t="shared" ref="I46:AE46" si="21">I47</f>
        <v>408.66</v>
      </c>
      <c r="J46" s="37">
        <f t="shared" si="21"/>
        <v>517.95000000000005</v>
      </c>
      <c r="K46" s="23">
        <f t="shared" si="21"/>
        <v>336.57</v>
      </c>
      <c r="L46" s="37">
        <f t="shared" si="21"/>
        <v>554.29999999999995</v>
      </c>
      <c r="M46" s="23">
        <f t="shared" si="21"/>
        <v>665.84400000000005</v>
      </c>
      <c r="N46" s="37">
        <f t="shared" si="21"/>
        <v>400.05</v>
      </c>
      <c r="O46" s="23">
        <f t="shared" si="21"/>
        <v>222.31</v>
      </c>
      <c r="P46" s="37">
        <f t="shared" si="21"/>
        <v>438.45</v>
      </c>
      <c r="Q46" s="23">
        <f t="shared" si="21"/>
        <v>0</v>
      </c>
      <c r="R46" s="37">
        <f t="shared" si="21"/>
        <v>0</v>
      </c>
      <c r="S46" s="23">
        <f t="shared" si="21"/>
        <v>0</v>
      </c>
      <c r="T46" s="37">
        <f t="shared" si="21"/>
        <v>3</v>
      </c>
      <c r="U46" s="23">
        <f t="shared" si="21"/>
        <v>0</v>
      </c>
      <c r="V46" s="37">
        <f t="shared" si="21"/>
        <v>0</v>
      </c>
      <c r="W46" s="23">
        <f t="shared" si="21"/>
        <v>0</v>
      </c>
      <c r="X46" s="37">
        <f t="shared" si="21"/>
        <v>322.8</v>
      </c>
      <c r="Y46" s="23">
        <f t="shared" si="21"/>
        <v>0</v>
      </c>
      <c r="Z46" s="37">
        <f t="shared" si="21"/>
        <v>441.95</v>
      </c>
      <c r="AA46" s="23">
        <f t="shared" si="21"/>
        <v>0</v>
      </c>
      <c r="AB46" s="37">
        <f t="shared" si="21"/>
        <v>641.79999999999995</v>
      </c>
      <c r="AC46" s="23">
        <f t="shared" si="21"/>
        <v>0</v>
      </c>
      <c r="AD46" s="37">
        <f t="shared" si="21"/>
        <v>181.1</v>
      </c>
      <c r="AE46" s="23">
        <f t="shared" si="21"/>
        <v>0</v>
      </c>
      <c r="AF46" s="75" t="s">
        <v>56</v>
      </c>
      <c r="AG46" s="47">
        <f t="shared" si="3"/>
        <v>3894.2</v>
      </c>
    </row>
    <row r="47" spans="1:33" s="8" customFormat="1" ht="50.1" customHeight="1" x14ac:dyDescent="0.2">
      <c r="A47" s="33" t="s">
        <v>28</v>
      </c>
      <c r="B47" s="30">
        <f>B49</f>
        <v>3894.1999999999994</v>
      </c>
      <c r="C47" s="31">
        <f>C49+C50+C51</f>
        <v>1865.1</v>
      </c>
      <c r="D47" s="31">
        <f>D49</f>
        <v>1865.1</v>
      </c>
      <c r="E47" s="31">
        <f>E49</f>
        <v>1633.384</v>
      </c>
      <c r="F47" s="31">
        <f>E47/B47*100</f>
        <v>41.944019310769868</v>
      </c>
      <c r="G47" s="31">
        <f>E47/C47*100</f>
        <v>87.57621575250657</v>
      </c>
      <c r="H47" s="56">
        <f>H49+H50+H51</f>
        <v>392.8</v>
      </c>
      <c r="I47" s="31">
        <f>I48+I49+I50+I51</f>
        <v>408.66</v>
      </c>
      <c r="J47" s="31">
        <f>J48+J49+J50+J51</f>
        <v>517.95000000000005</v>
      </c>
      <c r="K47" s="31">
        <f t="shared" ref="K47:AE47" si="22">K48+K49+K50+K51</f>
        <v>336.57</v>
      </c>
      <c r="L47" s="31">
        <f t="shared" si="22"/>
        <v>554.29999999999995</v>
      </c>
      <c r="M47" s="31">
        <f t="shared" si="22"/>
        <v>665.84400000000005</v>
      </c>
      <c r="N47" s="31">
        <f t="shared" si="22"/>
        <v>400.05</v>
      </c>
      <c r="O47" s="31">
        <f t="shared" si="22"/>
        <v>222.31</v>
      </c>
      <c r="P47" s="31">
        <f t="shared" si="22"/>
        <v>438.45</v>
      </c>
      <c r="Q47" s="31">
        <f t="shared" si="22"/>
        <v>0</v>
      </c>
      <c r="R47" s="31">
        <f t="shared" si="22"/>
        <v>0</v>
      </c>
      <c r="S47" s="31">
        <f t="shared" si="22"/>
        <v>0</v>
      </c>
      <c r="T47" s="31">
        <f t="shared" si="22"/>
        <v>3</v>
      </c>
      <c r="U47" s="31">
        <f t="shared" si="22"/>
        <v>0</v>
      </c>
      <c r="V47" s="31">
        <f t="shared" si="22"/>
        <v>0</v>
      </c>
      <c r="W47" s="31">
        <f t="shared" si="22"/>
        <v>0</v>
      </c>
      <c r="X47" s="31">
        <f t="shared" si="22"/>
        <v>322.8</v>
      </c>
      <c r="Y47" s="31">
        <f t="shared" si="22"/>
        <v>0</v>
      </c>
      <c r="Z47" s="31">
        <f t="shared" si="22"/>
        <v>441.95</v>
      </c>
      <c r="AA47" s="31">
        <f t="shared" si="22"/>
        <v>0</v>
      </c>
      <c r="AB47" s="31">
        <f t="shared" si="22"/>
        <v>641.79999999999995</v>
      </c>
      <c r="AC47" s="31">
        <f t="shared" si="22"/>
        <v>0</v>
      </c>
      <c r="AD47" s="31">
        <f t="shared" si="22"/>
        <v>181.1</v>
      </c>
      <c r="AE47" s="31">
        <f t="shared" si="22"/>
        <v>0</v>
      </c>
      <c r="AF47" s="76"/>
      <c r="AG47" s="47">
        <f t="shared" si="3"/>
        <v>3894.2</v>
      </c>
    </row>
    <row r="48" spans="1:33" s="6" customFormat="1" ht="50.1" customHeight="1" x14ac:dyDescent="0.2">
      <c r="A48" s="24" t="s">
        <v>22</v>
      </c>
      <c r="B48" s="26"/>
      <c r="C48" s="22"/>
      <c r="D48" s="22"/>
      <c r="E48" s="22"/>
      <c r="F48" s="22"/>
      <c r="G48" s="22"/>
      <c r="H48" s="37"/>
      <c r="I48" s="23"/>
      <c r="J48" s="37"/>
      <c r="K48" s="23"/>
      <c r="L48" s="37"/>
      <c r="M48" s="23"/>
      <c r="N48" s="37"/>
      <c r="O48" s="23"/>
      <c r="P48" s="37"/>
      <c r="Q48" s="23"/>
      <c r="R48" s="37"/>
      <c r="S48" s="23"/>
      <c r="T48" s="37"/>
      <c r="U48" s="23"/>
      <c r="V48" s="37"/>
      <c r="W48" s="23"/>
      <c r="X48" s="37"/>
      <c r="Y48" s="23"/>
      <c r="Z48" s="37"/>
      <c r="AA48" s="23"/>
      <c r="AB48" s="37"/>
      <c r="AC48" s="23"/>
      <c r="AD48" s="37"/>
      <c r="AE48" s="23"/>
      <c r="AF48" s="76"/>
      <c r="AG48" s="47"/>
    </row>
    <row r="49" spans="1:44" s="6" customFormat="1" ht="50.1" customHeight="1" x14ac:dyDescent="0.2">
      <c r="A49" s="24" t="s">
        <v>23</v>
      </c>
      <c r="B49" s="26">
        <f>H49+J49+L49+N49+P49+R49+T49+V49+X49+Z49+AB49+AD49</f>
        <v>3894.1999999999994</v>
      </c>
      <c r="C49" s="26">
        <f>H49+J49+L49+N49</f>
        <v>1865.1</v>
      </c>
      <c r="D49" s="22">
        <f>H49+J49+L49+N49</f>
        <v>1865.1</v>
      </c>
      <c r="E49" s="22">
        <f>I49+K49+M49+O49+Q49+S49+U49+W49+Y49+AA49+AC49+AE49</f>
        <v>1633.384</v>
      </c>
      <c r="F49" s="22">
        <f>E49/B49*100</f>
        <v>41.944019310769868</v>
      </c>
      <c r="G49" s="28">
        <f>E49/C49*100</f>
        <v>87.57621575250657</v>
      </c>
      <c r="H49" s="38">
        <v>392.8</v>
      </c>
      <c r="I49" s="22">
        <v>408.66</v>
      </c>
      <c r="J49" s="38">
        <v>517.95000000000005</v>
      </c>
      <c r="K49" s="22">
        <v>336.57</v>
      </c>
      <c r="L49" s="38">
        <v>554.29999999999995</v>
      </c>
      <c r="M49" s="22">
        <v>665.84400000000005</v>
      </c>
      <c r="N49" s="38">
        <v>400.05</v>
      </c>
      <c r="O49" s="22">
        <v>222.31</v>
      </c>
      <c r="P49" s="38">
        <v>438.45</v>
      </c>
      <c r="Q49" s="22"/>
      <c r="R49" s="38">
        <v>0</v>
      </c>
      <c r="S49" s="22"/>
      <c r="T49" s="38">
        <v>3</v>
      </c>
      <c r="U49" s="23"/>
      <c r="V49" s="38">
        <v>0</v>
      </c>
      <c r="W49" s="22"/>
      <c r="X49" s="38">
        <v>322.8</v>
      </c>
      <c r="Y49" s="22"/>
      <c r="Z49" s="38">
        <v>441.95</v>
      </c>
      <c r="AA49" s="22"/>
      <c r="AB49" s="38">
        <v>641.79999999999995</v>
      </c>
      <c r="AC49" s="22"/>
      <c r="AD49" s="38">
        <v>181.1</v>
      </c>
      <c r="AE49" s="23"/>
      <c r="AF49" s="77"/>
      <c r="AG49" s="47">
        <f t="shared" si="3"/>
        <v>3894.2</v>
      </c>
    </row>
    <row r="50" spans="1:44" s="6" customFormat="1" ht="50.1" customHeight="1" x14ac:dyDescent="0.2">
      <c r="A50" s="24" t="s">
        <v>24</v>
      </c>
      <c r="B50" s="26"/>
      <c r="C50" s="26"/>
      <c r="D50" s="22"/>
      <c r="E50" s="23"/>
      <c r="F50" s="23"/>
      <c r="G50" s="23"/>
      <c r="H50" s="37"/>
      <c r="I50" s="23"/>
      <c r="J50" s="37"/>
      <c r="K50" s="23"/>
      <c r="L50" s="37"/>
      <c r="M50" s="23"/>
      <c r="N50" s="37"/>
      <c r="O50" s="23"/>
      <c r="P50" s="37"/>
      <c r="Q50" s="23"/>
      <c r="R50" s="37"/>
      <c r="S50" s="23"/>
      <c r="T50" s="37"/>
      <c r="U50" s="23"/>
      <c r="V50" s="37"/>
      <c r="W50" s="23"/>
      <c r="X50" s="37"/>
      <c r="Y50" s="23"/>
      <c r="Z50" s="37"/>
      <c r="AA50" s="23"/>
      <c r="AB50" s="37"/>
      <c r="AC50" s="23"/>
      <c r="AD50" s="37"/>
      <c r="AE50" s="23"/>
      <c r="AF50" s="42"/>
      <c r="AG50" s="47">
        <f t="shared" si="3"/>
        <v>0</v>
      </c>
    </row>
    <row r="51" spans="1:44" s="6" customFormat="1" ht="50.1" customHeight="1" x14ac:dyDescent="0.2">
      <c r="A51" s="24" t="s">
        <v>25</v>
      </c>
      <c r="B51" s="26"/>
      <c r="C51" s="22"/>
      <c r="D51" s="22"/>
      <c r="E51" s="23"/>
      <c r="F51" s="23"/>
      <c r="G51" s="23"/>
      <c r="H51" s="37"/>
      <c r="I51" s="23"/>
      <c r="J51" s="37"/>
      <c r="K51" s="23"/>
      <c r="L51" s="37"/>
      <c r="M51" s="23"/>
      <c r="N51" s="37"/>
      <c r="O51" s="23"/>
      <c r="P51" s="37"/>
      <c r="Q51" s="23"/>
      <c r="R51" s="37"/>
      <c r="S51" s="23"/>
      <c r="T51" s="37"/>
      <c r="U51" s="23"/>
      <c r="V51" s="37"/>
      <c r="W51" s="23"/>
      <c r="X51" s="37"/>
      <c r="Y51" s="23"/>
      <c r="Z51" s="37"/>
      <c r="AA51" s="23"/>
      <c r="AB51" s="37"/>
      <c r="AC51" s="23"/>
      <c r="AD51" s="37"/>
      <c r="AE51" s="23"/>
      <c r="AF51" s="42"/>
      <c r="AG51" s="47">
        <f t="shared" si="3"/>
        <v>0</v>
      </c>
    </row>
    <row r="52" spans="1:44" s="6" customFormat="1" ht="50.1" customHeight="1" x14ac:dyDescent="0.2">
      <c r="A52" s="58" t="s">
        <v>48</v>
      </c>
      <c r="B52" s="36">
        <f t="shared" ref="B52:G53" si="23">B53</f>
        <v>6849.3</v>
      </c>
      <c r="C52" s="36">
        <f t="shared" si="23"/>
        <v>3200.5390000000002</v>
      </c>
      <c r="D52" s="36">
        <f t="shared" si="23"/>
        <v>3200.5390000000002</v>
      </c>
      <c r="E52" s="36">
        <f t="shared" si="23"/>
        <v>2914.0129999999999</v>
      </c>
      <c r="F52" s="36">
        <f t="shared" si="23"/>
        <v>42.544683398303476</v>
      </c>
      <c r="G52" s="36">
        <f t="shared" si="23"/>
        <v>91.047570424856545</v>
      </c>
      <c r="H52" s="36">
        <f xml:space="preserve"> H53</f>
        <v>1518.806</v>
      </c>
      <c r="I52" s="36">
        <f t="shared" ref="I52:AE52" si="24" xml:space="preserve"> I53</f>
        <v>1299.8679999999999</v>
      </c>
      <c r="J52" s="36">
        <f t="shared" si="24"/>
        <v>878.39599999999996</v>
      </c>
      <c r="K52" s="36">
        <f t="shared" si="24"/>
        <v>996.42399999999998</v>
      </c>
      <c r="L52" s="36">
        <f t="shared" si="24"/>
        <v>297.56299999999999</v>
      </c>
      <c r="M52" s="36">
        <f t="shared" si="24"/>
        <v>133.816</v>
      </c>
      <c r="N52" s="36">
        <f t="shared" si="24"/>
        <v>505.774</v>
      </c>
      <c r="O52" s="36">
        <f t="shared" si="24"/>
        <v>483.90499999999997</v>
      </c>
      <c r="P52" s="36">
        <f t="shared" si="24"/>
        <v>670.51400000000001</v>
      </c>
      <c r="Q52" s="36">
        <f t="shared" si="24"/>
        <v>0</v>
      </c>
      <c r="R52" s="36">
        <f t="shared" si="24"/>
        <v>487.40800000000002</v>
      </c>
      <c r="S52" s="36">
        <f t="shared" si="24"/>
        <v>0</v>
      </c>
      <c r="T52" s="36">
        <f t="shared" si="24"/>
        <v>649.43399999999997</v>
      </c>
      <c r="U52" s="36">
        <f t="shared" si="24"/>
        <v>0</v>
      </c>
      <c r="V52" s="36">
        <f t="shared" si="24"/>
        <v>324.52699999999999</v>
      </c>
      <c r="W52" s="36">
        <f t="shared" si="24"/>
        <v>0</v>
      </c>
      <c r="X52" s="36">
        <f t="shared" si="24"/>
        <v>204.08199999999999</v>
      </c>
      <c r="Y52" s="36">
        <f t="shared" si="24"/>
        <v>0</v>
      </c>
      <c r="Z52" s="36">
        <f t="shared" si="24"/>
        <v>530.56299999999999</v>
      </c>
      <c r="AA52" s="36">
        <f t="shared" si="24"/>
        <v>0</v>
      </c>
      <c r="AB52" s="36">
        <f t="shared" si="24"/>
        <v>252.24</v>
      </c>
      <c r="AC52" s="36">
        <f t="shared" si="24"/>
        <v>0</v>
      </c>
      <c r="AD52" s="36">
        <f t="shared" si="24"/>
        <v>529.99300000000005</v>
      </c>
      <c r="AE52" s="36">
        <f t="shared" si="24"/>
        <v>0</v>
      </c>
      <c r="AF52" s="41"/>
      <c r="AG52" s="47">
        <f t="shared" si="3"/>
        <v>6849.2999999999993</v>
      </c>
    </row>
    <row r="53" spans="1:44" s="6" customFormat="1" ht="51.75" customHeight="1" x14ac:dyDescent="0.2">
      <c r="A53" s="21" t="s">
        <v>49</v>
      </c>
      <c r="B53" s="46">
        <f t="shared" si="23"/>
        <v>6849.3</v>
      </c>
      <c r="C53" s="23">
        <f t="shared" si="23"/>
        <v>3200.5390000000002</v>
      </c>
      <c r="D53" s="23">
        <f t="shared" si="23"/>
        <v>3200.5390000000002</v>
      </c>
      <c r="E53" s="23">
        <f t="shared" si="23"/>
        <v>2914.0129999999999</v>
      </c>
      <c r="F53" s="23">
        <f t="shared" si="23"/>
        <v>42.544683398303476</v>
      </c>
      <c r="G53" s="23">
        <f t="shared" si="23"/>
        <v>91.047570424856545</v>
      </c>
      <c r="H53" s="37">
        <f>H54</f>
        <v>1518.806</v>
      </c>
      <c r="I53" s="23">
        <f t="shared" ref="I53:AE53" si="25">I54</f>
        <v>1299.8679999999999</v>
      </c>
      <c r="J53" s="37">
        <f t="shared" si="25"/>
        <v>878.39599999999996</v>
      </c>
      <c r="K53" s="23">
        <f t="shared" si="25"/>
        <v>996.42399999999998</v>
      </c>
      <c r="L53" s="37">
        <f t="shared" si="25"/>
        <v>297.56299999999999</v>
      </c>
      <c r="M53" s="23">
        <f t="shared" si="25"/>
        <v>133.816</v>
      </c>
      <c r="N53" s="37">
        <f t="shared" si="25"/>
        <v>505.774</v>
      </c>
      <c r="O53" s="23">
        <f t="shared" si="25"/>
        <v>483.90499999999997</v>
      </c>
      <c r="P53" s="37">
        <f t="shared" si="25"/>
        <v>670.51400000000001</v>
      </c>
      <c r="Q53" s="23">
        <f t="shared" si="25"/>
        <v>0</v>
      </c>
      <c r="R53" s="37">
        <f t="shared" si="25"/>
        <v>487.40800000000002</v>
      </c>
      <c r="S53" s="23">
        <f t="shared" si="25"/>
        <v>0</v>
      </c>
      <c r="T53" s="37">
        <f t="shared" si="25"/>
        <v>649.43399999999997</v>
      </c>
      <c r="U53" s="23">
        <f t="shared" si="25"/>
        <v>0</v>
      </c>
      <c r="V53" s="37">
        <f t="shared" si="25"/>
        <v>324.52699999999999</v>
      </c>
      <c r="W53" s="23">
        <f t="shared" si="25"/>
        <v>0</v>
      </c>
      <c r="X53" s="37">
        <f t="shared" si="25"/>
        <v>204.08199999999999</v>
      </c>
      <c r="Y53" s="23">
        <f t="shared" si="25"/>
        <v>0</v>
      </c>
      <c r="Z53" s="37">
        <f t="shared" si="25"/>
        <v>530.56299999999999</v>
      </c>
      <c r="AA53" s="23">
        <f t="shared" si="25"/>
        <v>0</v>
      </c>
      <c r="AB53" s="37">
        <f t="shared" si="25"/>
        <v>252.24</v>
      </c>
      <c r="AC53" s="23">
        <f t="shared" si="25"/>
        <v>0</v>
      </c>
      <c r="AD53" s="37">
        <f t="shared" si="25"/>
        <v>529.99300000000005</v>
      </c>
      <c r="AE53" s="23">
        <f t="shared" si="25"/>
        <v>0</v>
      </c>
      <c r="AF53" s="43"/>
      <c r="AG53" s="47">
        <f t="shared" si="3"/>
        <v>6849.2999999999993</v>
      </c>
    </row>
    <row r="54" spans="1:44" s="6" customFormat="1" ht="50.1" customHeight="1" x14ac:dyDescent="0.2">
      <c r="A54" s="32" t="s">
        <v>28</v>
      </c>
      <c r="B54" s="30">
        <f>B55+B56+B57+B58</f>
        <v>6849.3</v>
      </c>
      <c r="C54" s="30">
        <f t="shared" ref="C54:D54" si="26">C55+C56+C57+C58</f>
        <v>3200.5390000000002</v>
      </c>
      <c r="D54" s="30">
        <f t="shared" si="26"/>
        <v>3200.5390000000002</v>
      </c>
      <c r="E54" s="30">
        <f>E55+E56+E57+E58</f>
        <v>2914.0129999999999</v>
      </c>
      <c r="F54" s="31">
        <f>E54/B54*100</f>
        <v>42.544683398303476</v>
      </c>
      <c r="G54" s="31">
        <f>E54/C54*100</f>
        <v>91.047570424856545</v>
      </c>
      <c r="H54" s="31">
        <f>H55+H56+H57+H58</f>
        <v>1518.806</v>
      </c>
      <c r="I54" s="31">
        <f>I55+I56+I57+I58</f>
        <v>1299.8679999999999</v>
      </c>
      <c r="J54" s="31">
        <f t="shared" ref="J54:AE54" si="27">J55+J56+J57+J58</f>
        <v>878.39599999999996</v>
      </c>
      <c r="K54" s="31">
        <f t="shared" si="27"/>
        <v>996.42399999999998</v>
      </c>
      <c r="L54" s="31">
        <f t="shared" si="27"/>
        <v>297.56299999999999</v>
      </c>
      <c r="M54" s="31">
        <f t="shared" si="27"/>
        <v>133.816</v>
      </c>
      <c r="N54" s="31">
        <f t="shared" si="27"/>
        <v>505.774</v>
      </c>
      <c r="O54" s="31">
        <f t="shared" si="27"/>
        <v>483.90499999999997</v>
      </c>
      <c r="P54" s="31">
        <f t="shared" si="27"/>
        <v>670.51400000000001</v>
      </c>
      <c r="Q54" s="31">
        <f t="shared" si="27"/>
        <v>0</v>
      </c>
      <c r="R54" s="31">
        <f t="shared" si="27"/>
        <v>487.40800000000002</v>
      </c>
      <c r="S54" s="31">
        <f t="shared" si="27"/>
        <v>0</v>
      </c>
      <c r="T54" s="31">
        <f t="shared" si="27"/>
        <v>649.43399999999997</v>
      </c>
      <c r="U54" s="31">
        <f t="shared" si="27"/>
        <v>0</v>
      </c>
      <c r="V54" s="31">
        <f t="shared" si="27"/>
        <v>324.52699999999999</v>
      </c>
      <c r="W54" s="31">
        <f t="shared" si="27"/>
        <v>0</v>
      </c>
      <c r="X54" s="31">
        <f t="shared" si="27"/>
        <v>204.08199999999999</v>
      </c>
      <c r="Y54" s="31">
        <f t="shared" si="27"/>
        <v>0</v>
      </c>
      <c r="Z54" s="31">
        <f t="shared" si="27"/>
        <v>530.56299999999999</v>
      </c>
      <c r="AA54" s="31">
        <f t="shared" si="27"/>
        <v>0</v>
      </c>
      <c r="AB54" s="31">
        <f t="shared" si="27"/>
        <v>252.24</v>
      </c>
      <c r="AC54" s="31">
        <f t="shared" si="27"/>
        <v>0</v>
      </c>
      <c r="AD54" s="31">
        <f t="shared" si="27"/>
        <v>529.99300000000005</v>
      </c>
      <c r="AE54" s="31">
        <f t="shared" si="27"/>
        <v>0</v>
      </c>
      <c r="AF54" s="75" t="s">
        <v>50</v>
      </c>
      <c r="AG54" s="47">
        <f t="shared" si="3"/>
        <v>6849.2999999999993</v>
      </c>
    </row>
    <row r="55" spans="1:44" s="6" customFormat="1" ht="50.1" customHeight="1" x14ac:dyDescent="0.2">
      <c r="A55" s="24" t="s">
        <v>22</v>
      </c>
      <c r="B55" s="26"/>
      <c r="C55" s="22"/>
      <c r="D55" s="22"/>
      <c r="E55" s="22"/>
      <c r="F55" s="22"/>
      <c r="G55" s="22"/>
      <c r="H55" s="38">
        <v>0</v>
      </c>
      <c r="I55" s="22">
        <v>0</v>
      </c>
      <c r="J55" s="38">
        <v>0</v>
      </c>
      <c r="K55" s="22">
        <v>0</v>
      </c>
      <c r="L55" s="38">
        <v>0</v>
      </c>
      <c r="M55" s="22">
        <v>0</v>
      </c>
      <c r="N55" s="38">
        <v>0</v>
      </c>
      <c r="O55" s="22">
        <v>0</v>
      </c>
      <c r="P55" s="38">
        <v>0</v>
      </c>
      <c r="Q55" s="22">
        <v>0</v>
      </c>
      <c r="R55" s="38">
        <v>0</v>
      </c>
      <c r="S55" s="22">
        <v>0</v>
      </c>
      <c r="T55" s="38">
        <v>0</v>
      </c>
      <c r="U55" s="22">
        <v>0</v>
      </c>
      <c r="V55" s="38">
        <v>0</v>
      </c>
      <c r="W55" s="22">
        <v>0</v>
      </c>
      <c r="X55" s="38">
        <v>0</v>
      </c>
      <c r="Y55" s="22">
        <v>0</v>
      </c>
      <c r="Z55" s="38">
        <v>0</v>
      </c>
      <c r="AA55" s="22">
        <v>0</v>
      </c>
      <c r="AB55" s="38">
        <v>0</v>
      </c>
      <c r="AC55" s="22">
        <v>0</v>
      </c>
      <c r="AD55" s="38">
        <v>0</v>
      </c>
      <c r="AE55" s="22">
        <v>0</v>
      </c>
      <c r="AF55" s="76"/>
      <c r="AG55" s="47">
        <f t="shared" si="3"/>
        <v>0</v>
      </c>
    </row>
    <row r="56" spans="1:44" s="6" customFormat="1" ht="50.1" customHeight="1" x14ac:dyDescent="0.2">
      <c r="A56" s="24" t="s">
        <v>23</v>
      </c>
      <c r="B56" s="26">
        <v>6849.3</v>
      </c>
      <c r="C56" s="22">
        <f>H56+J56+L56+N56</f>
        <v>3200.5390000000002</v>
      </c>
      <c r="D56" s="22">
        <f>H56+J56+L56+N56</f>
        <v>3200.5390000000002</v>
      </c>
      <c r="E56" s="22">
        <f>I56+K56+M56+O56+Q56+S56+U56+W56+Y56+AA56+AC56</f>
        <v>2914.0129999999999</v>
      </c>
      <c r="F56" s="22">
        <f>E56/B56*100</f>
        <v>42.544683398303476</v>
      </c>
      <c r="G56" s="23">
        <f>E56/C56*100</f>
        <v>91.047570424856545</v>
      </c>
      <c r="H56" s="38">
        <v>1518.806</v>
      </c>
      <c r="I56" s="22">
        <v>1299.8679999999999</v>
      </c>
      <c r="J56" s="38">
        <v>878.39599999999996</v>
      </c>
      <c r="K56" s="22">
        <v>996.42399999999998</v>
      </c>
      <c r="L56" s="38">
        <v>297.56299999999999</v>
      </c>
      <c r="M56" s="22">
        <v>133.816</v>
      </c>
      <c r="N56" s="38">
        <v>505.774</v>
      </c>
      <c r="O56" s="22">
        <v>483.90499999999997</v>
      </c>
      <c r="P56" s="38">
        <v>670.51400000000001</v>
      </c>
      <c r="Q56" s="22">
        <v>0</v>
      </c>
      <c r="R56" s="38">
        <v>487.40800000000002</v>
      </c>
      <c r="S56" s="22">
        <v>0</v>
      </c>
      <c r="T56" s="38">
        <v>649.43399999999997</v>
      </c>
      <c r="U56" s="22">
        <v>0</v>
      </c>
      <c r="V56" s="38">
        <v>324.52699999999999</v>
      </c>
      <c r="W56" s="22">
        <v>0</v>
      </c>
      <c r="X56" s="38">
        <v>204.08199999999999</v>
      </c>
      <c r="Y56" s="22">
        <v>0</v>
      </c>
      <c r="Z56" s="38">
        <v>530.56299999999999</v>
      </c>
      <c r="AA56" s="22">
        <v>0</v>
      </c>
      <c r="AB56" s="38">
        <v>252.24</v>
      </c>
      <c r="AC56" s="22">
        <v>0</v>
      </c>
      <c r="AD56" s="38">
        <v>529.99300000000005</v>
      </c>
      <c r="AE56" s="23">
        <v>0</v>
      </c>
      <c r="AF56" s="76"/>
      <c r="AG56" s="47">
        <f t="shared" si="3"/>
        <v>6849.2999999999993</v>
      </c>
    </row>
    <row r="57" spans="1:44" s="6" customFormat="1" ht="50.1" customHeight="1" x14ac:dyDescent="0.2">
      <c r="A57" s="24" t="s">
        <v>24</v>
      </c>
      <c r="B57" s="26"/>
      <c r="C57" s="26"/>
      <c r="D57" s="22"/>
      <c r="E57" s="23"/>
      <c r="F57" s="23"/>
      <c r="G57" s="23"/>
      <c r="H57" s="38">
        <v>0</v>
      </c>
      <c r="I57" s="22">
        <v>0</v>
      </c>
      <c r="J57" s="38">
        <v>0</v>
      </c>
      <c r="K57" s="22">
        <v>0</v>
      </c>
      <c r="L57" s="38">
        <v>0</v>
      </c>
      <c r="M57" s="22">
        <v>0</v>
      </c>
      <c r="N57" s="38">
        <v>0</v>
      </c>
      <c r="O57" s="22">
        <v>0</v>
      </c>
      <c r="P57" s="38">
        <v>0</v>
      </c>
      <c r="Q57" s="22">
        <v>0</v>
      </c>
      <c r="R57" s="38">
        <v>0</v>
      </c>
      <c r="S57" s="22">
        <v>0</v>
      </c>
      <c r="T57" s="38">
        <v>0</v>
      </c>
      <c r="U57" s="22">
        <v>0</v>
      </c>
      <c r="V57" s="38">
        <v>0</v>
      </c>
      <c r="W57" s="22">
        <v>0</v>
      </c>
      <c r="X57" s="38">
        <v>0</v>
      </c>
      <c r="Y57" s="22">
        <v>0</v>
      </c>
      <c r="Z57" s="38">
        <v>0</v>
      </c>
      <c r="AA57" s="22">
        <v>0</v>
      </c>
      <c r="AB57" s="38">
        <v>0</v>
      </c>
      <c r="AC57" s="22">
        <v>0</v>
      </c>
      <c r="AD57" s="38">
        <v>0</v>
      </c>
      <c r="AE57" s="22">
        <v>0</v>
      </c>
      <c r="AF57" s="76"/>
      <c r="AG57" s="47">
        <f t="shared" si="3"/>
        <v>0</v>
      </c>
    </row>
    <row r="58" spans="1:44" s="6" customFormat="1" ht="50.1" customHeight="1" x14ac:dyDescent="0.2">
      <c r="A58" s="24" t="s">
        <v>25</v>
      </c>
      <c r="B58" s="26"/>
      <c r="C58" s="22"/>
      <c r="D58" s="22"/>
      <c r="E58" s="23"/>
      <c r="F58" s="23"/>
      <c r="G58" s="23"/>
      <c r="H58" s="38">
        <v>0</v>
      </c>
      <c r="I58" s="22">
        <v>0</v>
      </c>
      <c r="J58" s="38">
        <v>0</v>
      </c>
      <c r="K58" s="22">
        <v>0</v>
      </c>
      <c r="L58" s="38">
        <v>0</v>
      </c>
      <c r="M58" s="22">
        <v>0</v>
      </c>
      <c r="N58" s="38">
        <v>0</v>
      </c>
      <c r="O58" s="22">
        <v>0</v>
      </c>
      <c r="P58" s="38">
        <v>0</v>
      </c>
      <c r="Q58" s="22">
        <v>0</v>
      </c>
      <c r="R58" s="38">
        <v>0</v>
      </c>
      <c r="S58" s="22">
        <v>0</v>
      </c>
      <c r="T58" s="38">
        <v>0</v>
      </c>
      <c r="U58" s="22">
        <v>0</v>
      </c>
      <c r="V58" s="38">
        <v>0</v>
      </c>
      <c r="W58" s="22">
        <v>0</v>
      </c>
      <c r="X58" s="38">
        <v>0</v>
      </c>
      <c r="Y58" s="22">
        <v>0</v>
      </c>
      <c r="Z58" s="38">
        <v>0</v>
      </c>
      <c r="AA58" s="22">
        <v>0</v>
      </c>
      <c r="AB58" s="38">
        <v>0</v>
      </c>
      <c r="AC58" s="22">
        <v>0</v>
      </c>
      <c r="AD58" s="38">
        <v>0</v>
      </c>
      <c r="AE58" s="22">
        <v>0</v>
      </c>
      <c r="AF58" s="77"/>
      <c r="AG58" s="47">
        <f t="shared" si="3"/>
        <v>0</v>
      </c>
    </row>
    <row r="59" spans="1:44" s="9" customFormat="1" ht="50.1" customHeight="1" x14ac:dyDescent="0.2">
      <c r="A59" s="34" t="s">
        <v>29</v>
      </c>
      <c r="B59" s="35">
        <f>B60+B61+B62</f>
        <v>195885.30000000002</v>
      </c>
      <c r="C59" s="35">
        <f>H59+J59+L59+N59</f>
        <v>66290.728999999992</v>
      </c>
      <c r="D59" s="35">
        <f>H59+J59+L59+N59</f>
        <v>66290.728999999992</v>
      </c>
      <c r="E59" s="35">
        <f>SUM(I59+K59+M59+O59+Q59+S59+U59+W59+Y59+AA59)</f>
        <v>56807.712</v>
      </c>
      <c r="F59" s="36">
        <f>E59/B59*100</f>
        <v>29.000497740259217</v>
      </c>
      <c r="G59" s="36">
        <f>E59/C59*100</f>
        <v>85.694806584492383</v>
      </c>
      <c r="H59" s="35">
        <f>H60+H61+H62</f>
        <v>9674.81</v>
      </c>
      <c r="I59" s="35">
        <f>I60+I61+I62</f>
        <v>6954.3290000000006</v>
      </c>
      <c r="J59" s="35">
        <f>J60+J61+J62</f>
        <v>18760.888000000003</v>
      </c>
      <c r="K59" s="35">
        <f t="shared" ref="K59:AE59" si="28">K60+K61+K62</f>
        <v>16713.564999999999</v>
      </c>
      <c r="L59" s="35">
        <f t="shared" si="28"/>
        <v>15897.92</v>
      </c>
      <c r="M59" s="35">
        <f t="shared" si="28"/>
        <v>16345.723</v>
      </c>
      <c r="N59" s="35">
        <f>N60+N61+N62</f>
        <v>21957.110999999997</v>
      </c>
      <c r="O59" s="35">
        <f t="shared" si="28"/>
        <v>16794.095000000001</v>
      </c>
      <c r="P59" s="35">
        <f t="shared" si="28"/>
        <v>20286.923999999999</v>
      </c>
      <c r="Q59" s="35">
        <f t="shared" si="28"/>
        <v>0</v>
      </c>
      <c r="R59" s="35">
        <f t="shared" si="28"/>
        <v>22939.578000000001</v>
      </c>
      <c r="S59" s="35">
        <f t="shared" si="28"/>
        <v>0</v>
      </c>
      <c r="T59" s="35">
        <f t="shared" si="28"/>
        <v>16212.064</v>
      </c>
      <c r="U59" s="35">
        <f t="shared" si="28"/>
        <v>0</v>
      </c>
      <c r="V59" s="35">
        <f t="shared" si="28"/>
        <v>10180.913</v>
      </c>
      <c r="W59" s="35">
        <f t="shared" si="28"/>
        <v>0</v>
      </c>
      <c r="X59" s="35">
        <f t="shared" si="28"/>
        <v>13093.624</v>
      </c>
      <c r="Y59" s="35">
        <f t="shared" si="28"/>
        <v>0</v>
      </c>
      <c r="Z59" s="35">
        <f t="shared" si="28"/>
        <v>16149.368000000002</v>
      </c>
      <c r="AA59" s="35">
        <f t="shared" si="28"/>
        <v>0</v>
      </c>
      <c r="AB59" s="35">
        <f t="shared" si="28"/>
        <v>14130.36</v>
      </c>
      <c r="AC59" s="35">
        <f t="shared" si="28"/>
        <v>0</v>
      </c>
      <c r="AD59" s="35">
        <f t="shared" si="28"/>
        <v>16601.740000000002</v>
      </c>
      <c r="AE59" s="35">
        <f t="shared" si="28"/>
        <v>0</v>
      </c>
      <c r="AF59" s="42"/>
      <c r="AG59" s="47">
        <f t="shared" si="3"/>
        <v>195885.30000000002</v>
      </c>
    </row>
    <row r="60" spans="1:44" s="6" customFormat="1" ht="50.1" customHeight="1" x14ac:dyDescent="0.2">
      <c r="A60" s="24" t="s">
        <v>22</v>
      </c>
      <c r="B60" s="26">
        <f>B55+B41+B28+B16+B10+B48+B22+B35</f>
        <v>3389</v>
      </c>
      <c r="C60" s="26">
        <f>H60+J60+L60+N60</f>
        <v>1689</v>
      </c>
      <c r="D60" s="26">
        <f>H60+J60+L60+N60</f>
        <v>1689</v>
      </c>
      <c r="E60" s="26">
        <f>K60+M60+O60+Q60+S60+U60+W60+Y60+AA60+AC60+AE60</f>
        <v>0</v>
      </c>
      <c r="F60" s="22">
        <v>0</v>
      </c>
      <c r="G60" s="22">
        <f>E60/C60*100</f>
        <v>0</v>
      </c>
      <c r="H60" s="39">
        <f t="shared" ref="H60:M60" si="29">H55+H41+H28+H16+H10+H48+H22</f>
        <v>0</v>
      </c>
      <c r="I60" s="39">
        <f t="shared" si="29"/>
        <v>0</v>
      </c>
      <c r="J60" s="39">
        <f t="shared" si="29"/>
        <v>0</v>
      </c>
      <c r="K60" s="39">
        <f t="shared" si="29"/>
        <v>0</v>
      </c>
      <c r="L60" s="39">
        <f t="shared" si="29"/>
        <v>0</v>
      </c>
      <c r="M60" s="39">
        <f t="shared" si="29"/>
        <v>0</v>
      </c>
      <c r="N60" s="39">
        <f>N55+N41+N28+N16+N10+N48+N22+N35</f>
        <v>1689</v>
      </c>
      <c r="O60" s="39">
        <f t="shared" ref="O60:AE60" si="30">O55+O41+O28+O16+O10+O48+O22</f>
        <v>0</v>
      </c>
      <c r="P60" s="39">
        <f t="shared" si="30"/>
        <v>0</v>
      </c>
      <c r="Q60" s="39">
        <f t="shared" si="30"/>
        <v>0</v>
      </c>
      <c r="R60" s="39">
        <f t="shared" si="30"/>
        <v>0</v>
      </c>
      <c r="S60" s="39">
        <f t="shared" si="30"/>
        <v>0</v>
      </c>
      <c r="T60" s="39">
        <f t="shared" si="30"/>
        <v>1700</v>
      </c>
      <c r="U60" s="39">
        <f t="shared" si="30"/>
        <v>0</v>
      </c>
      <c r="V60" s="39">
        <f t="shared" si="30"/>
        <v>0</v>
      </c>
      <c r="W60" s="39">
        <f t="shared" si="30"/>
        <v>0</v>
      </c>
      <c r="X60" s="39">
        <f t="shared" si="30"/>
        <v>0</v>
      </c>
      <c r="Y60" s="39">
        <f t="shared" si="30"/>
        <v>0</v>
      </c>
      <c r="Z60" s="39">
        <f t="shared" si="30"/>
        <v>0</v>
      </c>
      <c r="AA60" s="39">
        <f t="shared" si="30"/>
        <v>0</v>
      </c>
      <c r="AB60" s="39">
        <f t="shared" si="30"/>
        <v>0</v>
      </c>
      <c r="AC60" s="39">
        <f t="shared" si="30"/>
        <v>0</v>
      </c>
      <c r="AD60" s="39">
        <f t="shared" si="30"/>
        <v>0</v>
      </c>
      <c r="AE60" s="39">
        <f t="shared" si="30"/>
        <v>0</v>
      </c>
      <c r="AF60" s="43"/>
      <c r="AG60" s="47">
        <f t="shared" si="3"/>
        <v>3389</v>
      </c>
    </row>
    <row r="61" spans="1:44" s="6" customFormat="1" ht="50.1" customHeight="1" x14ac:dyDescent="0.2">
      <c r="A61" s="24" t="s">
        <v>23</v>
      </c>
      <c r="B61" s="26">
        <f>B56+B49+B42+B36+B29+B23+B17+B11</f>
        <v>192496.30000000002</v>
      </c>
      <c r="C61" s="26">
        <f>C56+C49+C42+C36+C29+C23+C17+C11</f>
        <v>64525.029000000002</v>
      </c>
      <c r="D61" s="26">
        <f>D56+D49+D42+D36+D29+D23+D17+D11</f>
        <v>64507.929000000004</v>
      </c>
      <c r="E61" s="26">
        <f>E56+E49+E42+E36+E29+E23+E17+E11</f>
        <v>56784.512000000002</v>
      </c>
      <c r="F61" s="22">
        <f>E61/B61*100</f>
        <v>29.499014786258225</v>
      </c>
      <c r="G61" s="22">
        <f>E61/C61*100</f>
        <v>88.00385351240989</v>
      </c>
      <c r="H61" s="39">
        <f>H56+H49+H42+H29+H17+H11+H36+H23</f>
        <v>9674.81</v>
      </c>
      <c r="I61" s="39">
        <f>I56+I49+I42+I29+I17+I11+I36+I23</f>
        <v>6954.3290000000006</v>
      </c>
      <c r="J61" s="39">
        <f>J56+J49+J42+J29+J17+J11+J36+J23</f>
        <v>18760.888000000003</v>
      </c>
      <c r="K61" s="39">
        <f t="shared" ref="K61:AE61" si="31">K56+K49+K42+K29+K17+K11+K36+K23</f>
        <v>16713.564999999999</v>
      </c>
      <c r="L61" s="39">
        <f t="shared" si="31"/>
        <v>15897.92</v>
      </c>
      <c r="M61" s="39">
        <f t="shared" si="31"/>
        <v>16345.723</v>
      </c>
      <c r="N61" s="39">
        <f>N56+N49+N42+N29+N17+N11+N36+N23</f>
        <v>20268.110999999997</v>
      </c>
      <c r="O61" s="39">
        <f t="shared" si="31"/>
        <v>16794.095000000001</v>
      </c>
      <c r="P61" s="39">
        <f t="shared" si="31"/>
        <v>20286.923999999999</v>
      </c>
      <c r="Q61" s="39">
        <f t="shared" si="31"/>
        <v>0</v>
      </c>
      <c r="R61" s="39">
        <f t="shared" si="31"/>
        <v>22939.578000000001</v>
      </c>
      <c r="S61" s="39">
        <f t="shared" si="31"/>
        <v>0</v>
      </c>
      <c r="T61" s="39">
        <f t="shared" si="31"/>
        <v>14512.064</v>
      </c>
      <c r="U61" s="39">
        <f t="shared" si="31"/>
        <v>0</v>
      </c>
      <c r="V61" s="39">
        <f t="shared" si="31"/>
        <v>10180.913</v>
      </c>
      <c r="W61" s="39">
        <f t="shared" si="31"/>
        <v>0</v>
      </c>
      <c r="X61" s="39">
        <f t="shared" si="31"/>
        <v>13093.624</v>
      </c>
      <c r="Y61" s="39">
        <f t="shared" si="31"/>
        <v>0</v>
      </c>
      <c r="Z61" s="39">
        <f t="shared" si="31"/>
        <v>16149.368000000002</v>
      </c>
      <c r="AA61" s="39">
        <f t="shared" si="31"/>
        <v>0</v>
      </c>
      <c r="AB61" s="39">
        <f t="shared" si="31"/>
        <v>14130.36</v>
      </c>
      <c r="AC61" s="39">
        <f t="shared" si="31"/>
        <v>0</v>
      </c>
      <c r="AD61" s="39">
        <f t="shared" si="31"/>
        <v>16601.740000000002</v>
      </c>
      <c r="AE61" s="39">
        <f t="shared" si="31"/>
        <v>0</v>
      </c>
      <c r="AF61" s="43"/>
      <c r="AG61" s="47">
        <f t="shared" si="3"/>
        <v>192496.30000000002</v>
      </c>
    </row>
    <row r="62" spans="1:44" s="6" customFormat="1" ht="50.1" customHeight="1" x14ac:dyDescent="0.2">
      <c r="A62" s="24" t="s">
        <v>25</v>
      </c>
      <c r="B62" s="26">
        <f>B57+B43+B30+B18+B12+B50+B24</f>
        <v>0</v>
      </c>
      <c r="C62" s="26">
        <f t="shared" ref="C62:C63" si="32">H62</f>
        <v>0</v>
      </c>
      <c r="D62" s="26">
        <f t="shared" ref="D62:D63" si="33">H62</f>
        <v>0</v>
      </c>
      <c r="E62" s="26">
        <f>I62+K62+M62+O62+Q62+S62+U62+W62+Y62</f>
        <v>0</v>
      </c>
      <c r="F62" s="22">
        <v>0</v>
      </c>
      <c r="G62" s="22">
        <v>0</v>
      </c>
      <c r="H62" s="39">
        <f t="shared" ref="H62:Z62" si="34">H44+H51+H13+H19+H31+H58+H25+H38</f>
        <v>0</v>
      </c>
      <c r="I62" s="39">
        <f t="shared" si="34"/>
        <v>0</v>
      </c>
      <c r="J62" s="39">
        <f t="shared" si="34"/>
        <v>0</v>
      </c>
      <c r="K62" s="39">
        <f t="shared" si="34"/>
        <v>0</v>
      </c>
      <c r="L62" s="39">
        <f t="shared" si="34"/>
        <v>0</v>
      </c>
      <c r="M62" s="39">
        <f t="shared" si="34"/>
        <v>0</v>
      </c>
      <c r="N62" s="39">
        <f t="shared" si="34"/>
        <v>0</v>
      </c>
      <c r="O62" s="39">
        <f t="shared" si="34"/>
        <v>0</v>
      </c>
      <c r="P62" s="39">
        <f t="shared" si="34"/>
        <v>0</v>
      </c>
      <c r="Q62" s="39">
        <f t="shared" si="34"/>
        <v>0</v>
      </c>
      <c r="R62" s="39">
        <f t="shared" si="34"/>
        <v>0</v>
      </c>
      <c r="S62" s="39">
        <f t="shared" si="34"/>
        <v>0</v>
      </c>
      <c r="T62" s="39">
        <f t="shared" si="34"/>
        <v>0</v>
      </c>
      <c r="U62" s="39">
        <f t="shared" si="34"/>
        <v>0</v>
      </c>
      <c r="V62" s="39">
        <f t="shared" si="34"/>
        <v>0</v>
      </c>
      <c r="W62" s="39">
        <f t="shared" si="34"/>
        <v>0</v>
      </c>
      <c r="X62" s="39">
        <f t="shared" si="34"/>
        <v>0</v>
      </c>
      <c r="Y62" s="39">
        <f t="shared" si="34"/>
        <v>0</v>
      </c>
      <c r="Z62" s="39">
        <f t="shared" si="34"/>
        <v>0</v>
      </c>
      <c r="AA62" s="39">
        <f>AA44+AA51+AA13+AA31+AA58+AA25+AA38</f>
        <v>0</v>
      </c>
      <c r="AB62" s="39">
        <f>AB44+AB51+AB13+AB19+AB31+AB58+AB25+AB38</f>
        <v>0</v>
      </c>
      <c r="AC62" s="39">
        <f>AC44+AC51+AC13+AC19+AC31+AC58+AC25+AC38</f>
        <v>0</v>
      </c>
      <c r="AD62" s="39">
        <f>AD44+AD51+AD13+AD19+AD31+AD58+AD25+AD38</f>
        <v>0</v>
      </c>
      <c r="AE62" s="39">
        <f>AE44+AE51+AE13+AE19+AE31+AE58+AE25+AE38</f>
        <v>0</v>
      </c>
      <c r="AF62" s="42"/>
      <c r="AG62" s="47">
        <f t="shared" si="3"/>
        <v>0</v>
      </c>
    </row>
    <row r="63" spans="1:44" s="6" customFormat="1" ht="50.1" customHeight="1" x14ac:dyDescent="0.2">
      <c r="A63" s="24" t="s">
        <v>24</v>
      </c>
      <c r="B63" s="26">
        <f>B58+B44+B31+B19+B13+B51+B25</f>
        <v>0</v>
      </c>
      <c r="C63" s="26">
        <f t="shared" si="32"/>
        <v>0</v>
      </c>
      <c r="D63" s="26">
        <f t="shared" si="33"/>
        <v>0</v>
      </c>
      <c r="E63" s="26">
        <f>E58+E44+E31+E19+E13+E51+E25</f>
        <v>0</v>
      </c>
      <c r="F63" s="22">
        <v>0</v>
      </c>
      <c r="G63" s="22">
        <v>0</v>
      </c>
      <c r="H63" s="39">
        <f t="shared" ref="H63:AE63" si="35">H57+H50+H43+H37+H30+H24+H18+H12</f>
        <v>0</v>
      </c>
      <c r="I63" s="39">
        <f t="shared" si="35"/>
        <v>0</v>
      </c>
      <c r="J63" s="39">
        <f t="shared" si="35"/>
        <v>0</v>
      </c>
      <c r="K63" s="39">
        <f t="shared" si="35"/>
        <v>0</v>
      </c>
      <c r="L63" s="39">
        <f t="shared" si="35"/>
        <v>0</v>
      </c>
      <c r="M63" s="39">
        <f t="shared" si="35"/>
        <v>0</v>
      </c>
      <c r="N63" s="39">
        <f t="shared" si="35"/>
        <v>0</v>
      </c>
      <c r="O63" s="39">
        <f t="shared" si="35"/>
        <v>0</v>
      </c>
      <c r="P63" s="39">
        <f t="shared" si="35"/>
        <v>0</v>
      </c>
      <c r="Q63" s="39">
        <f t="shared" si="35"/>
        <v>0</v>
      </c>
      <c r="R63" s="39">
        <f t="shared" si="35"/>
        <v>0</v>
      </c>
      <c r="S63" s="39">
        <f t="shared" si="35"/>
        <v>0</v>
      </c>
      <c r="T63" s="39">
        <f t="shared" si="35"/>
        <v>0</v>
      </c>
      <c r="U63" s="39">
        <f t="shared" si="35"/>
        <v>0</v>
      </c>
      <c r="V63" s="39">
        <f t="shared" si="35"/>
        <v>0</v>
      </c>
      <c r="W63" s="39">
        <f t="shared" si="35"/>
        <v>0</v>
      </c>
      <c r="X63" s="39">
        <f t="shared" si="35"/>
        <v>0</v>
      </c>
      <c r="Y63" s="39">
        <f t="shared" si="35"/>
        <v>0</v>
      </c>
      <c r="Z63" s="39">
        <f t="shared" si="35"/>
        <v>0</v>
      </c>
      <c r="AA63" s="39">
        <f t="shared" si="35"/>
        <v>0</v>
      </c>
      <c r="AB63" s="39">
        <f t="shared" si="35"/>
        <v>0</v>
      </c>
      <c r="AC63" s="39">
        <f t="shared" si="35"/>
        <v>0</v>
      </c>
      <c r="AD63" s="39">
        <f t="shared" si="35"/>
        <v>0</v>
      </c>
      <c r="AE63" s="39">
        <f t="shared" si="35"/>
        <v>0</v>
      </c>
      <c r="AF63" s="42"/>
      <c r="AG63" s="47"/>
    </row>
    <row r="64" spans="1:44" ht="26.25" customHeight="1" x14ac:dyDescent="0.2">
      <c r="A64" s="91"/>
      <c r="B64" s="92"/>
      <c r="C64" s="92"/>
      <c r="D64" s="92"/>
      <c r="E64" s="92"/>
      <c r="F64" s="92"/>
      <c r="G64" s="44"/>
      <c r="H64" s="93"/>
      <c r="I64" s="93"/>
      <c r="J64" s="93"/>
      <c r="K64" s="93"/>
      <c r="L64" s="11"/>
      <c r="M64" s="11"/>
      <c r="N64" s="11"/>
      <c r="O64" s="11"/>
      <c r="P64" s="11"/>
      <c r="Q64" s="12"/>
      <c r="R64" s="11"/>
      <c r="S64" s="1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0"/>
    </row>
    <row r="65" spans="1:44" ht="47.25" customHeight="1" x14ac:dyDescent="0.2">
      <c r="A65" s="91" t="s">
        <v>52</v>
      </c>
      <c r="B65" s="96"/>
      <c r="C65" s="96"/>
      <c r="D65" s="96"/>
      <c r="E65" s="96"/>
      <c r="F65" s="96"/>
      <c r="G65" s="96"/>
      <c r="H65" s="96"/>
      <c r="I65" s="96"/>
      <c r="J65" s="57"/>
      <c r="K65" s="57"/>
      <c r="L65" s="11"/>
      <c r="M65" s="11"/>
      <c r="N65" s="11"/>
      <c r="O65" s="11"/>
      <c r="P65" s="11"/>
      <c r="Q65" s="12"/>
      <c r="R65" s="11"/>
      <c r="S65" s="1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0"/>
    </row>
    <row r="66" spans="1:44" ht="39.75" customHeight="1" x14ac:dyDescent="0.2">
      <c r="A66" s="91" t="s">
        <v>36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11"/>
      <c r="M66" s="11"/>
      <c r="N66" s="11"/>
      <c r="O66" s="11"/>
      <c r="P66" s="11"/>
      <c r="Q66" s="12"/>
      <c r="R66" s="11"/>
      <c r="S66" s="1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0"/>
    </row>
    <row r="67" spans="1:44" ht="24.75" customHeight="1" x14ac:dyDescent="0.2">
      <c r="A67" s="94" t="s">
        <v>51</v>
      </c>
      <c r="B67" s="95"/>
      <c r="C67" s="95"/>
      <c r="D67" s="10"/>
      <c r="E67" s="10"/>
      <c r="F67" s="10"/>
      <c r="G67" s="48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1"/>
      <c r="S67" s="1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0"/>
    </row>
    <row r="68" spans="1:44" ht="47.25" customHeight="1" x14ac:dyDescent="0.2">
      <c r="B68" s="90"/>
      <c r="C68" s="90"/>
      <c r="D68" s="90"/>
      <c r="E68" s="90"/>
      <c r="F68" s="90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1"/>
      <c r="S68" s="1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0"/>
    </row>
    <row r="69" spans="1:44" ht="47.25" customHeight="1" x14ac:dyDescent="0.2">
      <c r="B69" s="90"/>
      <c r="C69" s="90"/>
      <c r="D69" s="90"/>
      <c r="E69" s="90"/>
      <c r="F69" s="90"/>
      <c r="G69" s="90"/>
      <c r="H69" s="3"/>
      <c r="J69" s="3"/>
      <c r="L69" s="3"/>
      <c r="N69" s="3"/>
      <c r="P69" s="3"/>
      <c r="R69" s="3"/>
      <c r="T69" s="11"/>
      <c r="V69" s="11"/>
      <c r="X69" s="11"/>
      <c r="Z69" s="11"/>
      <c r="AB69" s="11"/>
      <c r="AD69" s="11"/>
    </row>
    <row r="70" spans="1:44" x14ac:dyDescent="0.2">
      <c r="H70" s="3"/>
      <c r="J70" s="3"/>
      <c r="L70" s="3"/>
      <c r="N70" s="3"/>
      <c r="P70" s="3"/>
      <c r="R70" s="3"/>
      <c r="T70" s="11"/>
      <c r="V70" s="11"/>
      <c r="X70" s="11"/>
      <c r="Z70" s="11"/>
      <c r="AB70" s="11"/>
      <c r="AD70" s="11"/>
    </row>
    <row r="71" spans="1:44" s="11" customFormat="1" x14ac:dyDescent="0.2">
      <c r="A71" s="10"/>
      <c r="B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AF71" s="10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11" customFormat="1" x14ac:dyDescent="0.2">
      <c r="A72" s="10"/>
      <c r="B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11" customFormat="1" x14ac:dyDescent="0.2">
      <c r="A73" s="10"/>
      <c r="B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11" customFormat="1" x14ac:dyDescent="0.2">
      <c r="A74" s="10"/>
      <c r="B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11" customFormat="1" x14ac:dyDescent="0.2">
      <c r="A75" s="10"/>
      <c r="B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11" customFormat="1" x14ac:dyDescent="0.2">
      <c r="A76" s="10"/>
      <c r="B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11" customFormat="1" x14ac:dyDescent="0.2">
      <c r="A77" s="10"/>
      <c r="B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11" customFormat="1" x14ac:dyDescent="0.2">
      <c r="A78" s="10"/>
      <c r="B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11" customFormat="1" x14ac:dyDescent="0.2">
      <c r="A79" s="10"/>
      <c r="B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11" customFormat="1" x14ac:dyDescent="0.2">
      <c r="A80" s="10"/>
      <c r="B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11" customFormat="1" x14ac:dyDescent="0.2">
      <c r="A81" s="10"/>
      <c r="B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11" customFormat="1" x14ac:dyDescent="0.2">
      <c r="A82" s="10"/>
      <c r="B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11" customFormat="1" x14ac:dyDescent="0.2">
      <c r="A83" s="10"/>
      <c r="B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11" customFormat="1" x14ac:dyDescent="0.2">
      <c r="A84" s="10"/>
      <c r="B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11" customFormat="1" x14ac:dyDescent="0.2">
      <c r="A85" s="10"/>
      <c r="B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11" customFormat="1" x14ac:dyDescent="0.2">
      <c r="A86" s="10"/>
      <c r="B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11" customFormat="1" x14ac:dyDescent="0.2">
      <c r="A87" s="10"/>
      <c r="B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11" customFormat="1" x14ac:dyDescent="0.2">
      <c r="A88" s="10"/>
      <c r="B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11" customFormat="1" x14ac:dyDescent="0.2">
      <c r="A89" s="10"/>
      <c r="B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11" customFormat="1" x14ac:dyDescent="0.2">
      <c r="A90" s="10"/>
      <c r="B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11" customFormat="1" x14ac:dyDescent="0.2">
      <c r="A91" s="10"/>
      <c r="B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11" customFormat="1" x14ac:dyDescent="0.2">
      <c r="A92" s="10"/>
      <c r="B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11" customFormat="1" x14ac:dyDescent="0.2">
      <c r="A93" s="10"/>
      <c r="B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s="11" customFormat="1" x14ac:dyDescent="0.2">
      <c r="A94" s="10"/>
      <c r="B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s="11" customFormat="1" x14ac:dyDescent="0.2">
      <c r="A95" s="10"/>
      <c r="B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11" customFormat="1" x14ac:dyDescent="0.2">
      <c r="A96" s="10"/>
      <c r="B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s="11" customFormat="1" x14ac:dyDescent="0.2">
      <c r="A97" s="10"/>
      <c r="B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s="11" customFormat="1" x14ac:dyDescent="0.2">
      <c r="A98" s="10"/>
      <c r="B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s="11" customFormat="1" x14ac:dyDescent="0.2">
      <c r="A99" s="10"/>
      <c r="B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s="11" customFormat="1" x14ac:dyDescent="0.2">
      <c r="A100" s="10"/>
      <c r="B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s="11" customFormat="1" x14ac:dyDescent="0.2">
      <c r="A101" s="10"/>
      <c r="B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s="11" customFormat="1" x14ac:dyDescent="0.2">
      <c r="A102" s="10"/>
      <c r="B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s="11" customFormat="1" x14ac:dyDescent="0.2">
      <c r="A103" s="10"/>
      <c r="B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s="11" customFormat="1" x14ac:dyDescent="0.2">
      <c r="A104" s="10"/>
      <c r="B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11" customFormat="1" x14ac:dyDescent="0.2">
      <c r="A105" s="10"/>
      <c r="B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11" customFormat="1" x14ac:dyDescent="0.2">
      <c r="A106" s="10"/>
      <c r="B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s="11" customFormat="1" x14ac:dyDescent="0.2">
      <c r="A107" s="10"/>
      <c r="B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s="11" customFormat="1" x14ac:dyDescent="0.2">
      <c r="A108" s="10"/>
      <c r="B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s="11" customFormat="1" x14ac:dyDescent="0.2">
      <c r="A109" s="10"/>
      <c r="B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s="11" customFormat="1" x14ac:dyDescent="0.2">
      <c r="A110" s="10"/>
      <c r="B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s="11" customFormat="1" x14ac:dyDescent="0.2">
      <c r="A111" s="10"/>
      <c r="B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s="11" customFormat="1" x14ac:dyDescent="0.2">
      <c r="A112" s="10"/>
      <c r="B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s="11" customFormat="1" x14ac:dyDescent="0.2">
      <c r="A113" s="10"/>
      <c r="B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s="11" customFormat="1" x14ac:dyDescent="0.2">
      <c r="A114" s="10"/>
      <c r="B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11" customFormat="1" x14ac:dyDescent="0.2">
      <c r="A115" s="10"/>
      <c r="B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11" customFormat="1" x14ac:dyDescent="0.2">
      <c r="A116" s="10"/>
      <c r="B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s="11" customFormat="1" x14ac:dyDescent="0.2">
      <c r="A117" s="10"/>
      <c r="B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s="11" customFormat="1" x14ac:dyDescent="0.2">
      <c r="A118" s="10"/>
      <c r="B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s="11" customFormat="1" x14ac:dyDescent="0.2">
      <c r="A119" s="10"/>
      <c r="B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s="11" customFormat="1" x14ac:dyDescent="0.2">
      <c r="A120" s="10"/>
      <c r="B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s="11" customFormat="1" x14ac:dyDescent="0.2">
      <c r="A121" s="10"/>
      <c r="B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s="11" customFormat="1" x14ac:dyDescent="0.2">
      <c r="A122" s="10"/>
      <c r="B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11" customFormat="1" x14ac:dyDescent="0.2">
      <c r="A123" s="10"/>
      <c r="B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11" customFormat="1" x14ac:dyDescent="0.2">
      <c r="A124" s="10"/>
      <c r="B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11" customFormat="1" x14ac:dyDescent="0.2">
      <c r="A125" s="10"/>
      <c r="B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11" customFormat="1" x14ac:dyDescent="0.2">
      <c r="A126" s="10"/>
      <c r="B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11" customFormat="1" x14ac:dyDescent="0.2">
      <c r="A127" s="10"/>
      <c r="B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11" customFormat="1" x14ac:dyDescent="0.2">
      <c r="A128" s="10"/>
      <c r="B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11" customFormat="1" x14ac:dyDescent="0.2">
      <c r="A129" s="10"/>
      <c r="B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11" customFormat="1" x14ac:dyDescent="0.2">
      <c r="A130" s="10"/>
      <c r="B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1" customFormat="1" x14ac:dyDescent="0.2">
      <c r="A131" s="10"/>
      <c r="B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11" customFormat="1" x14ac:dyDescent="0.2">
      <c r="A132" s="10"/>
      <c r="B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s="11" customFormat="1" x14ac:dyDescent="0.2">
      <c r="A133" s="10"/>
      <c r="B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s="11" customFormat="1" x14ac:dyDescent="0.2">
      <c r="A134" s="10"/>
      <c r="B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s="11" customFormat="1" x14ac:dyDescent="0.2">
      <c r="A135" s="10"/>
      <c r="B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s="11" customFormat="1" x14ac:dyDescent="0.2">
      <c r="A136" s="10"/>
      <c r="B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s="11" customFormat="1" x14ac:dyDescent="0.2">
      <c r="A137" s="10"/>
      <c r="B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s="11" customFormat="1" x14ac:dyDescent="0.2">
      <c r="A138" s="10"/>
      <c r="B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s="11" customFormat="1" x14ac:dyDescent="0.2">
      <c r="A139" s="10"/>
      <c r="B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s="11" customFormat="1" x14ac:dyDescent="0.2">
      <c r="A140" s="10"/>
      <c r="B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s="11" customFormat="1" x14ac:dyDescent="0.2">
      <c r="A141" s="10"/>
      <c r="B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s="11" customFormat="1" x14ac:dyDescent="0.2">
      <c r="A142" s="10"/>
      <c r="B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s="11" customFormat="1" x14ac:dyDescent="0.2">
      <c r="A143" s="10"/>
      <c r="B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s="11" customFormat="1" x14ac:dyDescent="0.2">
      <c r="A144" s="10"/>
      <c r="B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11" customFormat="1" x14ac:dyDescent="0.2">
      <c r="A145" s="10"/>
      <c r="B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s="11" customFormat="1" x14ac:dyDescent="0.2">
      <c r="A146" s="10"/>
      <c r="B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s="11" customFormat="1" x14ac:dyDescent="0.2">
      <c r="A147" s="10"/>
      <c r="B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s="11" customFormat="1" x14ac:dyDescent="0.2">
      <c r="A148" s="10"/>
      <c r="B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s="11" customFormat="1" x14ac:dyDescent="0.2">
      <c r="A149" s="10"/>
      <c r="B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s="11" customFormat="1" x14ac:dyDescent="0.2">
      <c r="A150" s="10"/>
      <c r="B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s="11" customFormat="1" x14ac:dyDescent="0.2">
      <c r="A151" s="10"/>
      <c r="B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s="11" customFormat="1" x14ac:dyDescent="0.2">
      <c r="A152" s="10"/>
      <c r="B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s="11" customFormat="1" x14ac:dyDescent="0.2">
      <c r="A153" s="10"/>
      <c r="B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s="11" customFormat="1" x14ac:dyDescent="0.2">
      <c r="A154" s="10"/>
      <c r="B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1" customFormat="1" x14ac:dyDescent="0.2">
      <c r="A155" s="10"/>
      <c r="B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s="11" customFormat="1" x14ac:dyDescent="0.2">
      <c r="A156" s="10"/>
      <c r="B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s="11" customFormat="1" x14ac:dyDescent="0.2">
      <c r="A157" s="10"/>
      <c r="B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s="11" customFormat="1" x14ac:dyDescent="0.2">
      <c r="A158" s="10"/>
      <c r="B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s="11" customFormat="1" x14ac:dyDescent="0.2">
      <c r="A159" s="10"/>
      <c r="B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s="11" customFormat="1" x14ac:dyDescent="0.2">
      <c r="A160" s="10"/>
      <c r="B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s="11" customFormat="1" x14ac:dyDescent="0.2">
      <c r="A161" s="10"/>
      <c r="B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s="11" customFormat="1" x14ac:dyDescent="0.2">
      <c r="A162" s="10"/>
      <c r="B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s="11" customFormat="1" x14ac:dyDescent="0.2">
      <c r="A163" s="10"/>
      <c r="B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11" customFormat="1" x14ac:dyDescent="0.2">
      <c r="A164" s="10"/>
      <c r="B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s="11" customFormat="1" x14ac:dyDescent="0.2">
      <c r="A165" s="10"/>
      <c r="B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s="11" customFormat="1" x14ac:dyDescent="0.2">
      <c r="A166" s="10"/>
      <c r="B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s="11" customFormat="1" x14ac:dyDescent="0.2">
      <c r="A167" s="10"/>
      <c r="B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s="11" customFormat="1" x14ac:dyDescent="0.2">
      <c r="A168" s="10"/>
      <c r="B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s="11" customFormat="1" x14ac:dyDescent="0.2">
      <c r="A169" s="10"/>
      <c r="B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s="11" customFormat="1" x14ac:dyDescent="0.2">
      <c r="A170" s="10"/>
      <c r="B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11" customFormat="1" x14ac:dyDescent="0.2">
      <c r="A171" s="10"/>
      <c r="B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s="11" customFormat="1" x14ac:dyDescent="0.2">
      <c r="A172" s="10"/>
      <c r="B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s="11" customFormat="1" x14ac:dyDescent="0.2">
      <c r="A173" s="10"/>
      <c r="B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s="11" customFormat="1" x14ac:dyDescent="0.2">
      <c r="A174" s="10"/>
      <c r="B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s="11" customFormat="1" x14ac:dyDescent="0.2">
      <c r="A175" s="10"/>
      <c r="B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s="11" customFormat="1" x14ac:dyDescent="0.2">
      <c r="A176" s="10"/>
      <c r="B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s="11" customFormat="1" x14ac:dyDescent="0.2">
      <c r="A177" s="10"/>
      <c r="B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s="11" customFormat="1" x14ac:dyDescent="0.2">
      <c r="A178" s="10"/>
      <c r="B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s="11" customFormat="1" x14ac:dyDescent="0.2">
      <c r="A179" s="10"/>
      <c r="B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s="11" customFormat="1" x14ac:dyDescent="0.2">
      <c r="A180" s="10"/>
      <c r="B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s="11" customFormat="1" x14ac:dyDescent="0.2">
      <c r="A181" s="10"/>
      <c r="B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s="11" customFormat="1" x14ac:dyDescent="0.2">
      <c r="A182" s="10"/>
      <c r="B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s="11" customFormat="1" x14ac:dyDescent="0.2">
      <c r="A183" s="10"/>
      <c r="B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s="11" customFormat="1" x14ac:dyDescent="0.2">
      <c r="A184" s="10"/>
      <c r="B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s="11" customFormat="1" x14ac:dyDescent="0.2">
      <c r="A185" s="10"/>
      <c r="B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s="11" customFormat="1" x14ac:dyDescent="0.2">
      <c r="A186" s="10"/>
      <c r="B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s="11" customFormat="1" x14ac:dyDescent="0.2">
      <c r="A187" s="10"/>
      <c r="B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s="11" customFormat="1" x14ac:dyDescent="0.2">
      <c r="A188" s="10"/>
      <c r="B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s="11" customFormat="1" x14ac:dyDescent="0.2">
      <c r="A189" s="10"/>
      <c r="B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s="11" customFormat="1" x14ac:dyDescent="0.2">
      <c r="A190" s="10"/>
      <c r="B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s="11" customFormat="1" x14ac:dyDescent="0.2">
      <c r="A191" s="10"/>
      <c r="B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s="11" customFormat="1" x14ac:dyDescent="0.2">
      <c r="A192" s="10"/>
      <c r="B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s="11" customFormat="1" x14ac:dyDescent="0.2">
      <c r="A193" s="10"/>
      <c r="B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s="11" customFormat="1" x14ac:dyDescent="0.2">
      <c r="A194" s="10"/>
      <c r="B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s="11" customFormat="1" x14ac:dyDescent="0.2">
      <c r="A195" s="10"/>
      <c r="B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s="11" customFormat="1" x14ac:dyDescent="0.2">
      <c r="A196" s="10"/>
      <c r="B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s="11" customFormat="1" x14ac:dyDescent="0.2">
      <c r="A197" s="10"/>
      <c r="B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s="11" customFormat="1" x14ac:dyDescent="0.2">
      <c r="A198" s="10"/>
      <c r="B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s="11" customFormat="1" x14ac:dyDescent="0.2">
      <c r="A199" s="10"/>
      <c r="B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s="11" customFormat="1" x14ac:dyDescent="0.2">
      <c r="A200" s="10"/>
      <c r="B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s="11" customFormat="1" x14ac:dyDescent="0.2">
      <c r="A201" s="10"/>
      <c r="B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s="11" customFormat="1" x14ac:dyDescent="0.2">
      <c r="A202" s="10"/>
      <c r="B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s="11" customFormat="1" x14ac:dyDescent="0.2">
      <c r="A203" s="10"/>
      <c r="B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s="11" customFormat="1" x14ac:dyDescent="0.2">
      <c r="A204" s="10"/>
      <c r="B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s="11" customFormat="1" x14ac:dyDescent="0.2">
      <c r="A205" s="10"/>
      <c r="B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s="11" customFormat="1" x14ac:dyDescent="0.2">
      <c r="A206" s="10"/>
      <c r="B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s="11" customFormat="1" x14ac:dyDescent="0.2">
      <c r="A207" s="10"/>
      <c r="B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s="11" customFormat="1" x14ac:dyDescent="0.2">
      <c r="A208" s="10"/>
      <c r="B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s="11" customFormat="1" x14ac:dyDescent="0.2">
      <c r="A209" s="10"/>
      <c r="B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s="11" customFormat="1" x14ac:dyDescent="0.2">
      <c r="A210" s="10"/>
      <c r="B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s="11" customFormat="1" x14ac:dyDescent="0.2">
      <c r="A211" s="10"/>
      <c r="B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s="11" customFormat="1" x14ac:dyDescent="0.2">
      <c r="A212" s="10"/>
      <c r="B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s="11" customFormat="1" x14ac:dyDescent="0.2">
      <c r="A213" s="10"/>
      <c r="B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s="11" customFormat="1" x14ac:dyDescent="0.2">
      <c r="A214" s="10"/>
      <c r="B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s="11" customFormat="1" x14ac:dyDescent="0.2">
      <c r="A215" s="10"/>
      <c r="B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s="11" customFormat="1" x14ac:dyDescent="0.2">
      <c r="A216" s="10"/>
      <c r="B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s="11" customFormat="1" x14ac:dyDescent="0.2">
      <c r="A217" s="10"/>
      <c r="B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s="11" customFormat="1" x14ac:dyDescent="0.2">
      <c r="A218" s="10"/>
      <c r="B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s="11" customFormat="1" x14ac:dyDescent="0.2">
      <c r="A219" s="10"/>
      <c r="B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s="11" customFormat="1" x14ac:dyDescent="0.2">
      <c r="A220" s="10"/>
      <c r="B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s="11" customFormat="1" x14ac:dyDescent="0.2">
      <c r="A221" s="10"/>
      <c r="B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s="11" customFormat="1" x14ac:dyDescent="0.2">
      <c r="A222" s="10"/>
      <c r="B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s="11" customFormat="1" x14ac:dyDescent="0.2">
      <c r="A223" s="10"/>
      <c r="B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s="11" customFormat="1" x14ac:dyDescent="0.2">
      <c r="A224" s="10"/>
      <c r="B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s="11" customFormat="1" x14ac:dyDescent="0.2">
      <c r="A225" s="10"/>
      <c r="B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s="11" customFormat="1" x14ac:dyDescent="0.2">
      <c r="A226" s="10"/>
      <c r="B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s="11" customFormat="1" x14ac:dyDescent="0.2">
      <c r="A227" s="10"/>
      <c r="B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s="11" customFormat="1" x14ac:dyDescent="0.2">
      <c r="A228" s="10"/>
      <c r="B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s="11" customFormat="1" x14ac:dyDescent="0.2">
      <c r="A229" s="10"/>
      <c r="B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s="11" customFormat="1" x14ac:dyDescent="0.2">
      <c r="A230" s="10"/>
      <c r="B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s="11" customFormat="1" x14ac:dyDescent="0.2">
      <c r="A231" s="10"/>
      <c r="B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s="11" customFormat="1" x14ac:dyDescent="0.2">
      <c r="A232" s="10"/>
      <c r="B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s="11" customFormat="1" x14ac:dyDescent="0.2">
      <c r="A233" s="10"/>
      <c r="B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s="11" customFormat="1" x14ac:dyDescent="0.2">
      <c r="A234" s="10"/>
      <c r="B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s="11" customFormat="1" x14ac:dyDescent="0.2">
      <c r="A235" s="10"/>
      <c r="B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s="11" customFormat="1" x14ac:dyDescent="0.2">
      <c r="A236" s="10"/>
      <c r="B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s="11" customFormat="1" x14ac:dyDescent="0.2">
      <c r="A237" s="10"/>
      <c r="B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s="11" customFormat="1" x14ac:dyDescent="0.2">
      <c r="A238" s="10"/>
      <c r="B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s="11" customFormat="1" x14ac:dyDescent="0.2">
      <c r="A239" s="10"/>
      <c r="B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s="11" customFormat="1" x14ac:dyDescent="0.2">
      <c r="A240" s="10"/>
      <c r="B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s="11" customFormat="1" x14ac:dyDescent="0.2">
      <c r="A241" s="10"/>
      <c r="B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s="11" customFormat="1" x14ac:dyDescent="0.2">
      <c r="A242" s="10"/>
      <c r="B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s="11" customFormat="1" x14ac:dyDescent="0.2">
      <c r="A243" s="10"/>
      <c r="B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s="11" customFormat="1" x14ac:dyDescent="0.2">
      <c r="A244" s="10"/>
      <c r="B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s="11" customFormat="1" x14ac:dyDescent="0.2">
      <c r="A245" s="10"/>
      <c r="B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s="11" customFormat="1" x14ac:dyDescent="0.2">
      <c r="A246" s="10"/>
      <c r="B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s="11" customFormat="1" x14ac:dyDescent="0.2">
      <c r="A247" s="10"/>
      <c r="B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s="11" customFormat="1" x14ac:dyDescent="0.2">
      <c r="A248" s="10"/>
      <c r="B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s="11" customFormat="1" x14ac:dyDescent="0.2">
      <c r="A249" s="10"/>
      <c r="B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s="11" customFormat="1" x14ac:dyDescent="0.2">
      <c r="A250" s="10"/>
      <c r="B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s="11" customFormat="1" x14ac:dyDescent="0.2">
      <c r="A251" s="10"/>
      <c r="B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s="11" customFormat="1" x14ac:dyDescent="0.2">
      <c r="A252" s="10"/>
      <c r="B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s="11" customFormat="1" x14ac:dyDescent="0.2">
      <c r="A253" s="10"/>
      <c r="B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s="11" customFormat="1" x14ac:dyDescent="0.2">
      <c r="A254" s="10"/>
      <c r="B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s="11" customFormat="1" x14ac:dyDescent="0.2">
      <c r="A255" s="10"/>
      <c r="B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s="11" customFormat="1" x14ac:dyDescent="0.2">
      <c r="A256" s="10"/>
      <c r="B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s="11" customFormat="1" x14ac:dyDescent="0.2">
      <c r="A257" s="10"/>
      <c r="B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s="11" customFormat="1" x14ac:dyDescent="0.2">
      <c r="A258" s="10"/>
      <c r="B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s="11" customFormat="1" x14ac:dyDescent="0.2">
      <c r="A259" s="10"/>
      <c r="B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s="11" customFormat="1" x14ac:dyDescent="0.2">
      <c r="A260" s="10"/>
      <c r="B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s="11" customFormat="1" x14ac:dyDescent="0.2">
      <c r="A261" s="10"/>
      <c r="B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s="11" customFormat="1" x14ac:dyDescent="0.2">
      <c r="A262" s="10"/>
      <c r="B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s="11" customFormat="1" x14ac:dyDescent="0.2">
      <c r="A263" s="10"/>
      <c r="B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s="11" customFormat="1" x14ac:dyDescent="0.2">
      <c r="A264" s="10"/>
      <c r="B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s="11" customFormat="1" x14ac:dyDescent="0.2">
      <c r="A265" s="10"/>
      <c r="B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s="11" customFormat="1" x14ac:dyDescent="0.2">
      <c r="A266" s="10"/>
      <c r="B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s="11" customFormat="1" x14ac:dyDescent="0.2">
      <c r="A267" s="10"/>
      <c r="B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s="11" customFormat="1" x14ac:dyDescent="0.2">
      <c r="A268" s="10"/>
      <c r="B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s="11" customFormat="1" x14ac:dyDescent="0.2">
      <c r="A269" s="10"/>
      <c r="B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s="11" customFormat="1" x14ac:dyDescent="0.2">
      <c r="A270" s="10"/>
      <c r="B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s="11" customFormat="1" x14ac:dyDescent="0.2">
      <c r="A271" s="10"/>
      <c r="B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s="11" customFormat="1" x14ac:dyDescent="0.2">
      <c r="A272" s="10"/>
      <c r="B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s="11" customFormat="1" x14ac:dyDescent="0.2">
      <c r="A273" s="10"/>
      <c r="B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s="11" customFormat="1" x14ac:dyDescent="0.2">
      <c r="A274" s="10"/>
      <c r="B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s="11" customFormat="1" x14ac:dyDescent="0.2">
      <c r="A275" s="10"/>
      <c r="B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s="11" customFormat="1" x14ac:dyDescent="0.2">
      <c r="A276" s="10"/>
      <c r="B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s="11" customFormat="1" x14ac:dyDescent="0.2">
      <c r="A277" s="10"/>
      <c r="B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s="11" customFormat="1" x14ac:dyDescent="0.2">
      <c r="A278" s="10"/>
      <c r="B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s="11" customFormat="1" x14ac:dyDescent="0.2">
      <c r="A279" s="10"/>
      <c r="B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s="11" customFormat="1" x14ac:dyDescent="0.2">
      <c r="A280" s="10"/>
      <c r="B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s="11" customFormat="1" x14ac:dyDescent="0.2">
      <c r="A281" s="10"/>
      <c r="B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s="11" customFormat="1" x14ac:dyDescent="0.2">
      <c r="A282" s="10"/>
      <c r="B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s="11" customFormat="1" x14ac:dyDescent="0.2">
      <c r="A283" s="10"/>
      <c r="B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s="11" customFormat="1" x14ac:dyDescent="0.2">
      <c r="A284" s="10"/>
      <c r="B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s="11" customFormat="1" x14ac:dyDescent="0.2">
      <c r="A285" s="10"/>
      <c r="B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s="11" customFormat="1" x14ac:dyDescent="0.2">
      <c r="A286" s="10"/>
      <c r="B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s="11" customFormat="1" x14ac:dyDescent="0.2">
      <c r="A287" s="10"/>
      <c r="B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s="11" customFormat="1" x14ac:dyDescent="0.2">
      <c r="A288" s="10"/>
      <c r="B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s="11" customFormat="1" x14ac:dyDescent="0.2">
      <c r="A289" s="10"/>
      <c r="B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s="11" customFormat="1" x14ac:dyDescent="0.2">
      <c r="A290" s="10"/>
      <c r="B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s="11" customFormat="1" x14ac:dyDescent="0.2">
      <c r="A291" s="10"/>
      <c r="B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s="11" customFormat="1" x14ac:dyDescent="0.2">
      <c r="A292" s="10"/>
      <c r="B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s="11" customFormat="1" x14ac:dyDescent="0.2">
      <c r="A293" s="10"/>
      <c r="B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s="11" customFormat="1" x14ac:dyDescent="0.2">
      <c r="A294" s="10"/>
      <c r="B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s="11" customFormat="1" x14ac:dyDescent="0.2">
      <c r="A295" s="10"/>
      <c r="B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s="11" customFormat="1" x14ac:dyDescent="0.2">
      <c r="A296" s="10"/>
      <c r="B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s="11" customFormat="1" x14ac:dyDescent="0.2">
      <c r="A297" s="10"/>
      <c r="B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s="11" customFormat="1" x14ac:dyDescent="0.2">
      <c r="A298" s="10"/>
      <c r="B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s="11" customFormat="1" x14ac:dyDescent="0.2">
      <c r="A299" s="10"/>
      <c r="B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s="11" customFormat="1" x14ac:dyDescent="0.2">
      <c r="A300" s="10"/>
      <c r="B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s="11" customFormat="1" x14ac:dyDescent="0.2">
      <c r="A301" s="10"/>
      <c r="B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s="11" customFormat="1" x14ac:dyDescent="0.2">
      <c r="A302" s="10"/>
      <c r="B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s="11" customFormat="1" x14ac:dyDescent="0.2">
      <c r="A303" s="10"/>
      <c r="B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s="11" customFormat="1" x14ac:dyDescent="0.2">
      <c r="A304" s="10"/>
      <c r="B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s="11" customFormat="1" x14ac:dyDescent="0.2">
      <c r="A305" s="10"/>
      <c r="B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s="11" customFormat="1" x14ac:dyDescent="0.2">
      <c r="A306" s="10"/>
      <c r="B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s="11" customFormat="1" x14ac:dyDescent="0.2">
      <c r="A307" s="10"/>
      <c r="B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s="11" customFormat="1" x14ac:dyDescent="0.2">
      <c r="A308" s="10"/>
      <c r="B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s="11" customFormat="1" x14ac:dyDescent="0.2">
      <c r="A309" s="10"/>
      <c r="B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s="11" customFormat="1" x14ac:dyDescent="0.2">
      <c r="A310" s="10"/>
      <c r="B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s="11" customFormat="1" x14ac:dyDescent="0.2">
      <c r="A311" s="10"/>
      <c r="B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s="11" customFormat="1" x14ac:dyDescent="0.2">
      <c r="A312" s="10"/>
      <c r="B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s="11" customFormat="1" x14ac:dyDescent="0.2">
      <c r="A313" s="10"/>
      <c r="B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s="11" customFormat="1" x14ac:dyDescent="0.2">
      <c r="A314" s="10"/>
      <c r="B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s="11" customFormat="1" x14ac:dyDescent="0.2">
      <c r="A315" s="10"/>
      <c r="B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s="11" customFormat="1" x14ac:dyDescent="0.2">
      <c r="A316" s="10"/>
      <c r="B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s="11" customFormat="1" x14ac:dyDescent="0.2">
      <c r="A317" s="10"/>
      <c r="B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s="11" customFormat="1" x14ac:dyDescent="0.2">
      <c r="A318" s="10"/>
      <c r="B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s="11" customFormat="1" x14ac:dyDescent="0.2">
      <c r="A319" s="10"/>
      <c r="B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s="11" customFormat="1" x14ac:dyDescent="0.2">
      <c r="A320" s="10"/>
      <c r="B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s="11" customFormat="1" x14ac:dyDescent="0.2">
      <c r="A321" s="10"/>
      <c r="B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s="11" customFormat="1" x14ac:dyDescent="0.2">
      <c r="A322" s="10"/>
      <c r="B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s="11" customFormat="1" x14ac:dyDescent="0.2">
      <c r="A323" s="10"/>
      <c r="B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s="11" customFormat="1" x14ac:dyDescent="0.2">
      <c r="A324" s="10"/>
      <c r="B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11" customFormat="1" x14ac:dyDescent="0.2">
      <c r="A325" s="10"/>
      <c r="B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11" customFormat="1" x14ac:dyDescent="0.2">
      <c r="A326" s="10"/>
      <c r="B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11" customFormat="1" x14ac:dyDescent="0.2">
      <c r="A327" s="10"/>
      <c r="B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11" customFormat="1" x14ac:dyDescent="0.2">
      <c r="A328" s="10"/>
      <c r="B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s="11" customFormat="1" x14ac:dyDescent="0.2">
      <c r="A329" s="10"/>
      <c r="B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s="11" customFormat="1" x14ac:dyDescent="0.2">
      <c r="A330" s="10"/>
      <c r="B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s="11" customFormat="1" x14ac:dyDescent="0.2">
      <c r="A331" s="10"/>
      <c r="B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s="11" customFormat="1" x14ac:dyDescent="0.2">
      <c r="A332" s="10"/>
      <c r="B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s="11" customFormat="1" x14ac:dyDescent="0.2">
      <c r="A333" s="10"/>
      <c r="B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s="11" customFormat="1" x14ac:dyDescent="0.2">
      <c r="A334" s="10"/>
      <c r="B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s="11" customFormat="1" x14ac:dyDescent="0.2">
      <c r="A335" s="10"/>
      <c r="B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s="11" customFormat="1" x14ac:dyDescent="0.2">
      <c r="A336" s="10"/>
      <c r="B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s="11" customFormat="1" x14ac:dyDescent="0.2">
      <c r="A337" s="10"/>
      <c r="B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s="11" customFormat="1" x14ac:dyDescent="0.2">
      <c r="A338" s="10"/>
      <c r="B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s="11" customFormat="1" x14ac:dyDescent="0.2">
      <c r="A339" s="10"/>
      <c r="B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s="11" customFormat="1" x14ac:dyDescent="0.2">
      <c r="A340" s="10"/>
      <c r="B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s="11" customFormat="1" x14ac:dyDescent="0.2">
      <c r="A341" s="10"/>
      <c r="B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s="11" customFormat="1" x14ac:dyDescent="0.2">
      <c r="A342" s="10"/>
      <c r="B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s="11" customFormat="1" x14ac:dyDescent="0.2">
      <c r="A343" s="10"/>
      <c r="B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s="11" customFormat="1" x14ac:dyDescent="0.2">
      <c r="A344" s="10"/>
      <c r="B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s="11" customFormat="1" x14ac:dyDescent="0.2">
      <c r="A345" s="10"/>
      <c r="B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s="11" customFormat="1" x14ac:dyDescent="0.2">
      <c r="A346" s="10"/>
      <c r="B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s="11" customFormat="1" x14ac:dyDescent="0.2">
      <c r="A347" s="10"/>
      <c r="B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11" customFormat="1" x14ac:dyDescent="0.2">
      <c r="A348" s="10"/>
      <c r="B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s="11" customFormat="1" x14ac:dyDescent="0.2">
      <c r="A349" s="10"/>
      <c r="B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s="11" customFormat="1" x14ac:dyDescent="0.2">
      <c r="A350" s="10"/>
      <c r="B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s="11" customFormat="1" x14ac:dyDescent="0.2">
      <c r="A351" s="10"/>
      <c r="B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s="11" customFormat="1" x14ac:dyDescent="0.2">
      <c r="A352" s="10"/>
      <c r="B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s="11" customFormat="1" x14ac:dyDescent="0.2">
      <c r="A353" s="10"/>
      <c r="B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s="11" customFormat="1" x14ac:dyDescent="0.2">
      <c r="A354" s="10"/>
      <c r="B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s="11" customFormat="1" x14ac:dyDescent="0.2">
      <c r="A355" s="10"/>
      <c r="B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s="11" customFormat="1" x14ac:dyDescent="0.2">
      <c r="A356" s="10"/>
      <c r="B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s="11" customFormat="1" x14ac:dyDescent="0.2">
      <c r="A357" s="10"/>
      <c r="B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s="11" customFormat="1" x14ac:dyDescent="0.2">
      <c r="A358" s="10"/>
      <c r="B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s="11" customFormat="1" x14ac:dyDescent="0.2">
      <c r="A359" s="10"/>
      <c r="B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s="11" customFormat="1" x14ac:dyDescent="0.2">
      <c r="A360" s="10"/>
      <c r="B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s="11" customFormat="1" x14ac:dyDescent="0.2">
      <c r="A361" s="10"/>
      <c r="B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s="11" customFormat="1" x14ac:dyDescent="0.2">
      <c r="A362" s="10"/>
      <c r="B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s="11" customFormat="1" x14ac:dyDescent="0.2">
      <c r="A363" s="10"/>
      <c r="B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s="11" customFormat="1" x14ac:dyDescent="0.2">
      <c r="A364" s="10"/>
      <c r="B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s="11" customFormat="1" x14ac:dyDescent="0.2">
      <c r="A365" s="10"/>
      <c r="B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s="11" customFormat="1" x14ac:dyDescent="0.2">
      <c r="A366" s="10"/>
      <c r="B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s="11" customFormat="1" x14ac:dyDescent="0.2">
      <c r="A367" s="10"/>
      <c r="B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x14ac:dyDescent="0.2">
      <c r="A368" s="10"/>
      <c r="B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11" customFormat="1" x14ac:dyDescent="0.2">
      <c r="A369" s="10"/>
      <c r="B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s="11" customFormat="1" x14ac:dyDescent="0.2">
      <c r="A370" s="10"/>
      <c r="B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s="11" customFormat="1" x14ac:dyDescent="0.2">
      <c r="A371" s="10"/>
      <c r="B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s="11" customFormat="1" x14ac:dyDescent="0.2">
      <c r="A372" s="10"/>
      <c r="B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s="11" customFormat="1" x14ac:dyDescent="0.2">
      <c r="A373" s="10"/>
      <c r="B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s="11" customFormat="1" x14ac:dyDescent="0.2">
      <c r="A374" s="10"/>
      <c r="B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s="11" customFormat="1" x14ac:dyDescent="0.2">
      <c r="A375" s="10"/>
      <c r="B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s="11" customFormat="1" x14ac:dyDescent="0.2">
      <c r="A376" s="10"/>
      <c r="B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s="11" customFormat="1" x14ac:dyDescent="0.2">
      <c r="A377" s="10"/>
      <c r="B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s="11" customFormat="1" x14ac:dyDescent="0.2">
      <c r="A378" s="10"/>
      <c r="B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s="11" customFormat="1" x14ac:dyDescent="0.2">
      <c r="A379" s="10"/>
      <c r="B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s="11" customFormat="1" x14ac:dyDescent="0.2">
      <c r="A380" s="10"/>
      <c r="B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s="11" customFormat="1" x14ac:dyDescent="0.2">
      <c r="A381" s="10"/>
      <c r="B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s="11" customFormat="1" x14ac:dyDescent="0.2">
      <c r="A382" s="10"/>
      <c r="B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s="11" customFormat="1" x14ac:dyDescent="0.2">
      <c r="A383" s="10"/>
      <c r="B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s="11" customFormat="1" x14ac:dyDescent="0.2">
      <c r="A384" s="10"/>
      <c r="B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s="11" customFormat="1" x14ac:dyDescent="0.2">
      <c r="A385" s="10"/>
      <c r="B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s="11" customFormat="1" x14ac:dyDescent="0.2">
      <c r="A386" s="10"/>
      <c r="B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s="11" customFormat="1" x14ac:dyDescent="0.2">
      <c r="A387" s="10"/>
      <c r="B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11" customFormat="1" x14ac:dyDescent="0.2">
      <c r="A388" s="10"/>
      <c r="B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s="11" customFormat="1" x14ac:dyDescent="0.2">
      <c r="A389" s="10"/>
      <c r="B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s="11" customFormat="1" x14ac:dyDescent="0.2">
      <c r="A390" s="10"/>
      <c r="B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s="11" customFormat="1" x14ac:dyDescent="0.2">
      <c r="A391" s="10"/>
      <c r="B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s="11" customFormat="1" x14ac:dyDescent="0.2">
      <c r="A392" s="10"/>
      <c r="B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s="11" customFormat="1" x14ac:dyDescent="0.2">
      <c r="A393" s="10"/>
      <c r="B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s="11" customFormat="1" x14ac:dyDescent="0.2">
      <c r="A394" s="10"/>
      <c r="B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s="11" customFormat="1" x14ac:dyDescent="0.2">
      <c r="A395" s="10"/>
      <c r="B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s="11" customFormat="1" x14ac:dyDescent="0.2">
      <c r="A396" s="10"/>
      <c r="B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s="11" customFormat="1" x14ac:dyDescent="0.2">
      <c r="A397" s="10"/>
      <c r="B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s="11" customFormat="1" x14ac:dyDescent="0.2">
      <c r="A398" s="10"/>
      <c r="B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s="11" customFormat="1" x14ac:dyDescent="0.2">
      <c r="A399" s="10"/>
      <c r="B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s="11" customFormat="1" x14ac:dyDescent="0.2">
      <c r="A400" s="10"/>
      <c r="B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s="11" customFormat="1" x14ac:dyDescent="0.2">
      <c r="A401" s="10"/>
      <c r="B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s="11" customFormat="1" x14ac:dyDescent="0.2">
      <c r="A402" s="10"/>
      <c r="B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s="11" customFormat="1" x14ac:dyDescent="0.2">
      <c r="A403" s="10"/>
      <c r="B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s="11" customFormat="1" x14ac:dyDescent="0.2">
      <c r="A404" s="10"/>
      <c r="B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s="11" customFormat="1" x14ac:dyDescent="0.2">
      <c r="A405" s="10"/>
      <c r="B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s="11" customFormat="1" x14ac:dyDescent="0.2">
      <c r="A406" s="10"/>
      <c r="B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s="11" customFormat="1" x14ac:dyDescent="0.2">
      <c r="A407" s="10"/>
      <c r="B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s="11" customFormat="1" x14ac:dyDescent="0.2">
      <c r="A408" s="10"/>
      <c r="B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s="11" customFormat="1" x14ac:dyDescent="0.2">
      <c r="A409" s="10"/>
      <c r="B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s="11" customFormat="1" x14ac:dyDescent="0.2">
      <c r="A410" s="10"/>
      <c r="B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11" customFormat="1" x14ac:dyDescent="0.2">
      <c r="A411" s="10"/>
      <c r="B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s="11" customFormat="1" x14ac:dyDescent="0.2">
      <c r="A412" s="10"/>
      <c r="B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s="11" customFormat="1" x14ac:dyDescent="0.2">
      <c r="A413" s="10"/>
      <c r="B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s="11" customFormat="1" x14ac:dyDescent="0.2">
      <c r="A414" s="10"/>
      <c r="B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s="11" customFormat="1" x14ac:dyDescent="0.2">
      <c r="A415" s="10"/>
      <c r="B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s="11" customFormat="1" x14ac:dyDescent="0.2">
      <c r="A416" s="10"/>
      <c r="B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s="11" customFormat="1" x14ac:dyDescent="0.2">
      <c r="A417" s="10"/>
      <c r="B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s="11" customFormat="1" x14ac:dyDescent="0.2">
      <c r="A418" s="10"/>
      <c r="B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s="11" customFormat="1" x14ac:dyDescent="0.2">
      <c r="A419" s="10"/>
      <c r="B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s="11" customFormat="1" x14ac:dyDescent="0.2">
      <c r="A420" s="10"/>
      <c r="B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s="11" customFormat="1" x14ac:dyDescent="0.2">
      <c r="A421" s="10"/>
      <c r="B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s="11" customFormat="1" x14ac:dyDescent="0.2">
      <c r="A422" s="10"/>
      <c r="B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s="11" customFormat="1" x14ac:dyDescent="0.2">
      <c r="A423" s="10"/>
      <c r="B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s="11" customFormat="1" x14ac:dyDescent="0.2">
      <c r="A424" s="10"/>
      <c r="B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s="11" customFormat="1" x14ac:dyDescent="0.2">
      <c r="A425" s="10"/>
      <c r="B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s="11" customFormat="1" x14ac:dyDescent="0.2">
      <c r="A426" s="10"/>
      <c r="B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s="11" customFormat="1" x14ac:dyDescent="0.2">
      <c r="A427" s="10"/>
      <c r="B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11" customFormat="1" x14ac:dyDescent="0.2">
      <c r="A428" s="10"/>
      <c r="B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s="11" customFormat="1" x14ac:dyDescent="0.2">
      <c r="A429" s="10"/>
      <c r="B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s="11" customFormat="1" x14ac:dyDescent="0.2">
      <c r="A430" s="10"/>
      <c r="B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s="11" customFormat="1" x14ac:dyDescent="0.2">
      <c r="A431" s="10"/>
      <c r="B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s="11" customFormat="1" x14ac:dyDescent="0.2">
      <c r="A432" s="10"/>
      <c r="B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s="11" customFormat="1" x14ac:dyDescent="0.2">
      <c r="A433" s="10"/>
      <c r="B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s="11" customFormat="1" x14ac:dyDescent="0.2">
      <c r="A434" s="10"/>
      <c r="B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s="11" customFormat="1" x14ac:dyDescent="0.2">
      <c r="A435" s="10"/>
      <c r="B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s="11" customFormat="1" x14ac:dyDescent="0.2">
      <c r="A436" s="10"/>
      <c r="B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s="11" customFormat="1" x14ac:dyDescent="0.2">
      <c r="A437" s="10"/>
      <c r="B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s="11" customFormat="1" x14ac:dyDescent="0.2">
      <c r="A438" s="10"/>
      <c r="B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s="11" customFormat="1" x14ac:dyDescent="0.2">
      <c r="A439" s="10"/>
      <c r="B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s="11" customFormat="1" x14ac:dyDescent="0.2">
      <c r="A440" s="10"/>
      <c r="B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s="11" customFormat="1" x14ac:dyDescent="0.2">
      <c r="A441" s="10"/>
      <c r="B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s="11" customFormat="1" x14ac:dyDescent="0.2">
      <c r="A442" s="10"/>
      <c r="B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s="11" customFormat="1" x14ac:dyDescent="0.2">
      <c r="A443" s="10"/>
      <c r="B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s="11" customFormat="1" x14ac:dyDescent="0.2">
      <c r="A444" s="10"/>
      <c r="B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s="11" customFormat="1" x14ac:dyDescent="0.2">
      <c r="A445" s="10"/>
      <c r="B445" s="1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</sheetData>
  <mergeCells count="38">
    <mergeCell ref="B68:F68"/>
    <mergeCell ref="B69:G69"/>
    <mergeCell ref="AF46:AF49"/>
    <mergeCell ref="A64:F64"/>
    <mergeCell ref="H64:K64"/>
    <mergeCell ref="A67:C67"/>
    <mergeCell ref="AF54:AF58"/>
    <mergeCell ref="A66:K66"/>
    <mergeCell ref="A65:I65"/>
    <mergeCell ref="P3:Q3"/>
    <mergeCell ref="R3:S3"/>
    <mergeCell ref="T3:U3"/>
    <mergeCell ref="V3:W3"/>
    <mergeCell ref="AF40:AF45"/>
    <mergeCell ref="X3:Y3"/>
    <mergeCell ref="Z3:AA3"/>
    <mergeCell ref="AF3:AF4"/>
    <mergeCell ref="AF14:AF19"/>
    <mergeCell ref="AF9:AF13"/>
    <mergeCell ref="AF27:AF31"/>
    <mergeCell ref="AF32:AF36"/>
    <mergeCell ref="AF21:AF2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7" fitToHeight="0" orientation="landscape" r:id="rId1"/>
  <rowBreaks count="1" manualBreakCount="1">
    <brk id="2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01.04.2016</vt:lpstr>
      <vt:lpstr>'01.04.2016'!Заголовки_для_печати</vt:lpstr>
      <vt:lpstr>'01.04.2016'!Область_печати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2016-04-05T05:10:13Z</cp:lastPrinted>
  <dcterms:created xsi:type="dcterms:W3CDTF">1996-10-08T23:32:33Z</dcterms:created>
  <dcterms:modified xsi:type="dcterms:W3CDTF">2016-05-05T11:54:13Z</dcterms:modified>
</cp:coreProperties>
</file>